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300" windowHeight="5850"/>
  </bookViews>
  <sheets>
    <sheet name="культура" sheetId="1" r:id="rId1"/>
  </sheets>
  <definedNames>
    <definedName name="_xlnm.Print_Area" localSheetId="0">культура!$A$1:$R$54</definedName>
  </definedNames>
  <calcPr calcId="125725"/>
</workbook>
</file>

<file path=xl/calcChain.xml><?xml version="1.0" encoding="utf-8"?>
<calcChain xmlns="http://schemas.openxmlformats.org/spreadsheetml/2006/main">
  <c r="M17" i="1"/>
  <c r="M15"/>
  <c r="N18"/>
  <c r="N13"/>
  <c r="N15"/>
  <c r="N27"/>
  <c r="M27"/>
  <c r="P24"/>
  <c r="O28"/>
  <c r="O15" s="1"/>
  <c r="L28"/>
  <c r="L27" s="1"/>
  <c r="K28"/>
  <c r="K15" s="1"/>
  <c r="O31"/>
  <c r="L31"/>
  <c r="K31"/>
  <c r="P35"/>
  <c r="P37"/>
  <c r="P38"/>
  <c r="O43"/>
  <c r="O39" s="1"/>
  <c r="P54"/>
  <c r="P44"/>
  <c r="O23"/>
  <c r="P25"/>
  <c r="O47"/>
  <c r="O12" s="1"/>
  <c r="O51"/>
  <c r="N51"/>
  <c r="P22"/>
  <c r="O19"/>
  <c r="N47"/>
  <c r="N43"/>
  <c r="N39" s="1"/>
  <c r="N23"/>
  <c r="N16"/>
  <c r="N11" s="1"/>
  <c r="M16"/>
  <c r="M11" s="1"/>
  <c r="N19"/>
  <c r="N17"/>
  <c r="N14" s="1"/>
  <c r="J30"/>
  <c r="J28"/>
  <c r="J17"/>
  <c r="J16"/>
  <c r="L11"/>
  <c r="P51"/>
  <c r="P47" s="1"/>
  <c r="M47"/>
  <c r="L47"/>
  <c r="K47"/>
  <c r="M51"/>
  <c r="L51"/>
  <c r="K51"/>
  <c r="M23"/>
  <c r="L23"/>
  <c r="K23"/>
  <c r="M19"/>
  <c r="L19"/>
  <c r="K19"/>
  <c r="M18"/>
  <c r="M13" s="1"/>
  <c r="P13" s="1"/>
  <c r="L18"/>
  <c r="M12"/>
  <c r="L17"/>
  <c r="K17"/>
  <c r="K12" s="1"/>
  <c r="M43"/>
  <c r="M40" s="1"/>
  <c r="L43"/>
  <c r="L39" s="1"/>
  <c r="K43"/>
  <c r="K40" s="1"/>
  <c r="J31"/>
  <c r="J18" s="1"/>
  <c r="P18" s="1"/>
  <c r="E17"/>
  <c r="H16"/>
  <c r="P32"/>
  <c r="G10"/>
  <c r="P36"/>
  <c r="P34"/>
  <c r="P33"/>
  <c r="I29"/>
  <c r="H28"/>
  <c r="H15" s="1"/>
  <c r="H29"/>
  <c r="H30"/>
  <c r="H17" s="1"/>
  <c r="G28"/>
  <c r="G27" s="1"/>
  <c r="D30"/>
  <c r="D27" s="1"/>
  <c r="I28"/>
  <c r="I15" s="1"/>
  <c r="J15"/>
  <c r="I30"/>
  <c r="I17" s="1"/>
  <c r="J50"/>
  <c r="J47" s="1"/>
  <c r="I50"/>
  <c r="I47" s="1"/>
  <c r="H50"/>
  <c r="G50"/>
  <c r="G12" s="1"/>
  <c r="F50"/>
  <c r="E50"/>
  <c r="E47" s="1"/>
  <c r="J51"/>
  <c r="I51"/>
  <c r="H51"/>
  <c r="G51"/>
  <c r="F51"/>
  <c r="E51"/>
  <c r="J40"/>
  <c r="I40"/>
  <c r="H40"/>
  <c r="P45"/>
  <c r="J43"/>
  <c r="J39" s="1"/>
  <c r="I43"/>
  <c r="I39" s="1"/>
  <c r="H43"/>
  <c r="H39" s="1"/>
  <c r="G43"/>
  <c r="F43"/>
  <c r="E43"/>
  <c r="D43"/>
  <c r="P42"/>
  <c r="P41"/>
  <c r="F27"/>
  <c r="E27"/>
  <c r="J23"/>
  <c r="I23"/>
  <c r="H23"/>
  <c r="G23"/>
  <c r="F23"/>
  <c r="E23"/>
  <c r="J19"/>
  <c r="I19"/>
  <c r="H19"/>
  <c r="G19"/>
  <c r="F19"/>
  <c r="E19"/>
  <c r="D15"/>
  <c r="P21"/>
  <c r="P20"/>
  <c r="P26"/>
  <c r="F12"/>
  <c r="E12"/>
  <c r="D12"/>
  <c r="J11"/>
  <c r="I11"/>
  <c r="H11"/>
  <c r="G11"/>
  <c r="F11"/>
  <c r="E11"/>
  <c r="D11"/>
  <c r="F10"/>
  <c r="E10"/>
  <c r="D10"/>
  <c r="H47"/>
  <c r="F47"/>
  <c r="D47"/>
  <c r="G39"/>
  <c r="F39"/>
  <c r="E39"/>
  <c r="D39"/>
  <c r="D14"/>
  <c r="P30" l="1"/>
  <c r="K39"/>
  <c r="O10"/>
  <c r="O9" s="1"/>
  <c r="O14"/>
  <c r="N10"/>
  <c r="J12"/>
  <c r="P50"/>
  <c r="N40"/>
  <c r="K27"/>
  <c r="O27"/>
  <c r="L15"/>
  <c r="L10" s="1"/>
  <c r="N12"/>
  <c r="P15"/>
  <c r="J10"/>
  <c r="L9"/>
  <c r="O40"/>
  <c r="P31"/>
  <c r="P28"/>
  <c r="M10"/>
  <c r="M9" s="1"/>
  <c r="M39"/>
  <c r="P17"/>
  <c r="M14"/>
  <c r="K18"/>
  <c r="P16"/>
  <c r="N9"/>
  <c r="L12"/>
  <c r="K11"/>
  <c r="P11" s="1"/>
  <c r="L40"/>
  <c r="P40" s="1"/>
  <c r="K10"/>
  <c r="J14"/>
  <c r="K14"/>
  <c r="P43"/>
  <c r="G9"/>
  <c r="H27"/>
  <c r="H14" s="1"/>
  <c r="H9" s="1"/>
  <c r="E9"/>
  <c r="I10"/>
  <c r="I27"/>
  <c r="I14" s="1"/>
  <c r="I9" s="1"/>
  <c r="H12"/>
  <c r="H10"/>
  <c r="J9"/>
  <c r="G14"/>
  <c r="E14"/>
  <c r="F9"/>
  <c r="P19"/>
  <c r="J27"/>
  <c r="F14"/>
  <c r="P29"/>
  <c r="G47"/>
  <c r="P23"/>
  <c r="D9"/>
  <c r="L14" l="1"/>
  <c r="P39"/>
  <c r="K9"/>
  <c r="P12"/>
  <c r="P10"/>
  <c r="P14"/>
  <c r="P27"/>
  <c r="P9" l="1"/>
</calcChain>
</file>

<file path=xl/sharedStrings.xml><?xml version="1.0" encoding="utf-8"?>
<sst xmlns="http://schemas.openxmlformats.org/spreadsheetml/2006/main" count="68" uniqueCount="33">
  <si>
    <t>общий</t>
  </si>
  <si>
    <t>мес</t>
  </si>
  <si>
    <t>внеб</t>
  </si>
  <si>
    <t>Итого</t>
  </si>
  <si>
    <t>мер 1</t>
  </si>
  <si>
    <t>область</t>
  </si>
  <si>
    <t>нап1</t>
  </si>
  <si>
    <t>мер2</t>
  </si>
  <si>
    <t>мер3</t>
  </si>
  <si>
    <t>итог</t>
  </si>
  <si>
    <t>нап2</t>
  </si>
  <si>
    <t>нап 3</t>
  </si>
  <si>
    <t>мест</t>
  </si>
  <si>
    <t>напр1</t>
  </si>
  <si>
    <t>федераль</t>
  </si>
  <si>
    <t>фед</t>
  </si>
  <si>
    <t>«Сохранение и развитие культуры в муниципальном образовании поселок Ставрово»</t>
  </si>
  <si>
    <t>Обеспечение деятельности муниципального учреждения культуры</t>
  </si>
  <si>
    <t>Повышение оплаты труда работников бюджетной сферы в соответствии с Указом Президента Российской Федерации от07.05.2012 года №597 «О мероприятиях по реализации государственной социальной политике»</t>
  </si>
  <si>
    <t>Расходы на обеспечение функционирования деятельности муниципального учреждения культуры</t>
  </si>
  <si>
    <t>Проведение ремонтных работ в здании муниципального учреждения</t>
  </si>
  <si>
    <t>Субсидии на мероприятия по проведению ремонтных, противоаварийных работ в здании муниципального учреждения</t>
  </si>
  <si>
    <t>Софинансирование проведения ремонтных, противоаварийных работ в здании муниципального учреждения культуры</t>
  </si>
  <si>
    <t>Организация и проведение культурно- массовых мероприятий и участие в мероприятиях вышестоящего уровня</t>
  </si>
  <si>
    <t>Расходы на организацию и проведение поселковых, культурно- массовых мероприятий</t>
  </si>
  <si>
    <t>Предоставление мер социальной поддержки по оплате за содержание и ремонт жилья, услуг теплоснабжения (отопления) и электроснабжения работникам культуры</t>
  </si>
  <si>
    <t>Субсидии на предоставление мер социальной поддержки по оплате за содержание и ремонт жилья, услуг теплоснабжения (отопления) и электроснабжения работникам культуры</t>
  </si>
  <si>
    <t>РЕСУРСНОЕ ОБЕСПЕЧЕНИЕ РЕАЛИЗАЦИИ МУНИЦИПАЛЬНОЙ ПРОГРАММЫ</t>
  </si>
  <si>
    <t xml:space="preserve">к постановлению </t>
  </si>
  <si>
    <t>администрации поселка Ставрово</t>
  </si>
  <si>
    <t xml:space="preserve">Приложение № 1 </t>
  </si>
  <si>
    <t>Таблица № 3</t>
  </si>
  <si>
    <t>от 22.03.2023   № 95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</si>
</sst>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Fill="1"/>
    <xf numFmtId="0" fontId="0" fillId="0" borderId="0" xfId="0" applyFont="1"/>
    <xf numFmtId="0" fontId="0" fillId="0" borderId="2" xfId="0" applyBorder="1"/>
    <xf numFmtId="0" fontId="0" fillId="0" borderId="3" xfId="0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1" fillId="0" borderId="1" xfId="0" applyFont="1" applyBorder="1"/>
    <xf numFmtId="0" fontId="0" fillId="0" borderId="4" xfId="0" applyFill="1" applyBorder="1"/>
    <xf numFmtId="0" fontId="2" fillId="0" borderId="1" xfId="0" applyFont="1" applyBorder="1"/>
    <xf numFmtId="0" fontId="2" fillId="0" borderId="3" xfId="0" applyFont="1" applyBorder="1"/>
    <xf numFmtId="0" fontId="0" fillId="0" borderId="6" xfId="0" applyBorder="1"/>
    <xf numFmtId="0" fontId="0" fillId="2" borderId="1" xfId="0" applyFill="1" applyBorder="1"/>
    <xf numFmtId="0" fontId="0" fillId="0" borderId="1" xfId="0" applyBorder="1"/>
    <xf numFmtId="0" fontId="0" fillId="0" borderId="0" xfId="0" applyFill="1" applyBorder="1"/>
    <xf numFmtId="0" fontId="0" fillId="0" borderId="1" xfId="0" applyFill="1" applyBorder="1"/>
    <xf numFmtId="0" fontId="0" fillId="0" borderId="3" xfId="0" applyFill="1" applyBorder="1"/>
    <xf numFmtId="0" fontId="0" fillId="0" borderId="2" xfId="0" applyFill="1" applyBorder="1"/>
    <xf numFmtId="0" fontId="0" fillId="0" borderId="0" xfId="0" applyBorder="1"/>
    <xf numFmtId="0" fontId="0" fillId="0" borderId="8" xfId="0" applyBorder="1"/>
    <xf numFmtId="0" fontId="0" fillId="0" borderId="10" xfId="0" applyBorder="1"/>
    <xf numFmtId="0" fontId="0" fillId="0" borderId="7" xfId="0" applyBorder="1"/>
    <xf numFmtId="0" fontId="0" fillId="2" borderId="2" xfId="0" applyFill="1" applyBorder="1"/>
    <xf numFmtId="0" fontId="4" fillId="0" borderId="0" xfId="0" applyFont="1" applyFill="1"/>
    <xf numFmtId="0" fontId="5" fillId="0" borderId="4" xfId="0" applyFont="1" applyBorder="1"/>
    <xf numFmtId="0" fontId="5" fillId="0" borderId="0" xfId="0" applyFont="1"/>
    <xf numFmtId="0" fontId="5" fillId="0" borderId="8" xfId="0" applyFont="1" applyBorder="1"/>
    <xf numFmtId="0" fontId="5" fillId="0" borderId="1" xfId="0" applyFont="1" applyBorder="1"/>
    <xf numFmtId="0" fontId="0" fillId="0" borderId="6" xfId="0" applyFill="1" applyBorder="1"/>
    <xf numFmtId="0" fontId="0" fillId="0" borderId="5" xfId="0" applyFill="1" applyBorder="1"/>
    <xf numFmtId="0" fontId="0" fillId="0" borderId="12" xfId="0" applyBorder="1"/>
    <xf numFmtId="0" fontId="0" fillId="0" borderId="8" xfId="0" applyFill="1" applyBorder="1"/>
    <xf numFmtId="0" fontId="0" fillId="0" borderId="9" xfId="0" applyFill="1" applyBorder="1"/>
    <xf numFmtId="0" fontId="7" fillId="0" borderId="5" xfId="0" applyFont="1" applyBorder="1"/>
    <xf numFmtId="0" fontId="8" fillId="0" borderId="3" xfId="0" applyFont="1" applyBorder="1"/>
    <xf numFmtId="0" fontId="7" fillId="0" borderId="1" xfId="0" applyFont="1" applyBorder="1"/>
    <xf numFmtId="0" fontId="7" fillId="0" borderId="3" xfId="0" applyFont="1" applyBorder="1"/>
    <xf numFmtId="0" fontId="8" fillId="0" borderId="1" xfId="0" applyFont="1" applyBorder="1"/>
    <xf numFmtId="0" fontId="0" fillId="2" borderId="3" xfId="0" applyFont="1" applyFill="1" applyBorder="1"/>
    <xf numFmtId="0" fontId="2" fillId="2" borderId="1" xfId="0" applyFont="1" applyFill="1" applyBorder="1"/>
    <xf numFmtId="0" fontId="2" fillId="2" borderId="3" xfId="0" applyFont="1" applyFill="1" applyBorder="1"/>
    <xf numFmtId="0" fontId="2" fillId="0" borderId="0" xfId="0" applyFont="1" applyBorder="1"/>
    <xf numFmtId="0" fontId="6" fillId="0" borderId="0" xfId="0" applyFont="1" applyBorder="1"/>
    <xf numFmtId="2" fontId="7" fillId="0" borderId="0" xfId="0" applyNumberFormat="1" applyFont="1" applyBorder="1"/>
    <xf numFmtId="0" fontId="5" fillId="0" borderId="0" xfId="0" applyFont="1" applyBorder="1"/>
    <xf numFmtId="2" fontId="5" fillId="0" borderId="0" xfId="0" applyNumberFormat="1" applyFont="1" applyBorder="1"/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Border="1"/>
    <xf numFmtId="0" fontId="1" fillId="0" borderId="2" xfId="0" applyFont="1" applyBorder="1"/>
    <xf numFmtId="0" fontId="2" fillId="0" borderId="2" xfId="0" applyFont="1" applyBorder="1"/>
    <xf numFmtId="0" fontId="6" fillId="0" borderId="2" xfId="0" applyFont="1" applyBorder="1"/>
    <xf numFmtId="2" fontId="7" fillId="0" borderId="2" xfId="0" applyNumberFormat="1" applyFont="1" applyBorder="1"/>
    <xf numFmtId="0" fontId="2" fillId="2" borderId="2" xfId="0" applyFont="1" applyFill="1" applyBorder="1"/>
    <xf numFmtId="0" fontId="2" fillId="0" borderId="2" xfId="0" applyFont="1" applyFill="1" applyBorder="1"/>
    <xf numFmtId="0" fontId="3" fillId="0" borderId="2" xfId="0" applyFont="1" applyBorder="1"/>
    <xf numFmtId="0" fontId="3" fillId="0" borderId="2" xfId="0" applyFont="1" applyFill="1" applyBorder="1"/>
    <xf numFmtId="0" fontId="2" fillId="0" borderId="11" xfId="0" applyFont="1" applyBorder="1"/>
    <xf numFmtId="0" fontId="3" fillId="0" borderId="10" xfId="0" applyFont="1" applyBorder="1"/>
    <xf numFmtId="0" fontId="3" fillId="0" borderId="11" xfId="0" applyFont="1" applyBorder="1"/>
    <xf numFmtId="0" fontId="7" fillId="0" borderId="2" xfId="0" applyFont="1" applyBorder="1"/>
    <xf numFmtId="0" fontId="1" fillId="0" borderId="11" xfId="0" applyFont="1" applyBorder="1"/>
    <xf numFmtId="0" fontId="1" fillId="0" borderId="13" xfId="0" applyFont="1" applyBorder="1"/>
    <xf numFmtId="0" fontId="0" fillId="0" borderId="14" xfId="0" applyBorder="1"/>
    <xf numFmtId="0" fontId="2" fillId="0" borderId="8" xfId="0" applyFont="1" applyBorder="1"/>
    <xf numFmtId="0" fontId="0" fillId="0" borderId="9" xfId="0" applyBorder="1"/>
    <xf numFmtId="0" fontId="6" fillId="0" borderId="8" xfId="0" applyFont="1" applyBorder="1"/>
    <xf numFmtId="2" fontId="7" fillId="0" borderId="8" xfId="0" applyNumberFormat="1" applyFont="1" applyBorder="1"/>
    <xf numFmtId="2" fontId="5" fillId="0" borderId="8" xfId="0" applyNumberFormat="1" applyFont="1" applyBorder="1"/>
    <xf numFmtId="0" fontId="2" fillId="2" borderId="8" xfId="0" applyFont="1" applyFill="1" applyBorder="1"/>
    <xf numFmtId="0" fontId="2" fillId="0" borderId="8" xfId="0" applyFont="1" applyFill="1" applyBorder="1"/>
    <xf numFmtId="0" fontId="3" fillId="0" borderId="8" xfId="0" applyFont="1" applyBorder="1"/>
    <xf numFmtId="0" fontId="3" fillId="0" borderId="8" xfId="0" applyFont="1" applyFill="1" applyBorder="1"/>
    <xf numFmtId="0" fontId="7" fillId="0" borderId="8" xfId="0" applyFont="1" applyBorder="1"/>
    <xf numFmtId="0" fontId="0" fillId="0" borderId="15" xfId="0" applyBorder="1"/>
    <xf numFmtId="0" fontId="1" fillId="0" borderId="2" xfId="0" applyFont="1" applyBorder="1" applyAlignment="1">
      <alignment horizontal="right"/>
    </xf>
    <xf numFmtId="0" fontId="0" fillId="0" borderId="7" xfId="0" applyFill="1" applyBorder="1"/>
    <xf numFmtId="0" fontId="5" fillId="0" borderId="2" xfId="0" applyFont="1" applyBorder="1"/>
    <xf numFmtId="0" fontId="4" fillId="0" borderId="0" xfId="0" applyFont="1"/>
    <xf numFmtId="0" fontId="4" fillId="0" borderId="4" xfId="0" applyFont="1" applyBorder="1"/>
    <xf numFmtId="0" fontId="4" fillId="0" borderId="8" xfId="0" applyFont="1" applyBorder="1"/>
    <xf numFmtId="0" fontId="4" fillId="0" borderId="7" xfId="0" applyFont="1" applyFill="1" applyBorder="1"/>
    <xf numFmtId="0" fontId="4" fillId="0" borderId="7" xfId="0" applyFont="1" applyBorder="1"/>
    <xf numFmtId="0" fontId="4" fillId="0" borderId="0" xfId="0" applyFont="1" applyBorder="1"/>
    <xf numFmtId="0" fontId="4" fillId="0" borderId="9" xfId="0" applyFont="1" applyBorder="1"/>
    <xf numFmtId="0" fontId="4" fillId="0" borderId="8" xfId="0" applyFont="1" applyFill="1" applyBorder="1"/>
    <xf numFmtId="2" fontId="4" fillId="0" borderId="0" xfId="0" applyNumberFormat="1" applyFont="1" applyBorder="1"/>
    <xf numFmtId="0" fontId="4" fillId="0" borderId="5" xfId="0" applyFont="1" applyBorder="1"/>
    <xf numFmtId="0" fontId="4" fillId="0" borderId="2" xfId="0" applyFont="1" applyBorder="1"/>
    <xf numFmtId="0" fontId="4" fillId="0" borderId="6" xfId="0" applyFont="1" applyBorder="1"/>
    <xf numFmtId="0" fontId="4" fillId="0" borderId="10" xfId="0" applyFont="1" applyBorder="1"/>
    <xf numFmtId="0" fontId="1" fillId="2" borderId="1" xfId="0" applyFont="1" applyFill="1" applyBorder="1"/>
    <xf numFmtId="0" fontId="0" fillId="2" borderId="3" xfId="0" applyFill="1" applyBorder="1"/>
    <xf numFmtId="0" fontId="0" fillId="0" borderId="11" xfId="0" applyFill="1" applyBorder="1"/>
    <xf numFmtId="0" fontId="3" fillId="0" borderId="16" xfId="0" applyFont="1" applyBorder="1"/>
    <xf numFmtId="0" fontId="0" fillId="0" borderId="0" xfId="0" applyFont="1" applyFill="1" applyBorder="1"/>
    <xf numFmtId="0" fontId="0" fillId="0" borderId="10" xfId="0" applyFill="1" applyBorder="1"/>
    <xf numFmtId="0" fontId="4" fillId="0" borderId="4" xfId="0" applyFont="1" applyFill="1" applyBorder="1"/>
    <xf numFmtId="0" fontId="4" fillId="0" borderId="5" xfId="0" applyFont="1" applyFill="1" applyBorder="1"/>
    <xf numFmtId="0" fontId="0" fillId="0" borderId="7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54"/>
  <sheetViews>
    <sheetView tabSelected="1" view="pageBreakPreview" zoomScaleNormal="75" zoomScaleSheetLayoutView="100" zoomScalePageLayoutView="78" workbookViewId="0">
      <selection activeCell="L4" sqref="L4"/>
    </sheetView>
  </sheetViews>
  <sheetFormatPr defaultRowHeight="15"/>
  <cols>
    <col min="2" max="2" width="13.85546875" customWidth="1"/>
    <col min="3" max="3" width="10.140625" customWidth="1"/>
    <col min="5" max="5" width="10.42578125" customWidth="1"/>
    <col min="6" max="6" width="11.85546875" customWidth="1"/>
    <col min="8" max="8" width="11.42578125" customWidth="1"/>
    <col min="9" max="9" width="11.85546875" customWidth="1"/>
    <col min="10" max="10" width="11.28515625" customWidth="1"/>
    <col min="11" max="11" width="12" customWidth="1"/>
    <col min="12" max="14" width="11.28515625" customWidth="1"/>
    <col min="15" max="15" width="10.7109375" customWidth="1"/>
    <col min="16" max="16" width="15.140625" customWidth="1"/>
    <col min="17" max="17" width="3.42578125" customWidth="1"/>
    <col min="18" max="18" width="0.140625" customWidth="1"/>
    <col min="19" max="19" width="9.140625" hidden="1" customWidth="1"/>
  </cols>
  <sheetData>
    <row r="1" spans="2:19">
      <c r="N1" s="117" t="s">
        <v>30</v>
      </c>
      <c r="O1" s="117"/>
      <c r="P1" s="117"/>
    </row>
    <row r="2" spans="2:19">
      <c r="N2" s="117" t="s">
        <v>28</v>
      </c>
      <c r="O2" s="117"/>
      <c r="P2" s="117"/>
    </row>
    <row r="3" spans="2:19">
      <c r="N3" s="117" t="s">
        <v>29</v>
      </c>
      <c r="O3" s="117"/>
      <c r="P3" s="117"/>
    </row>
    <row r="4" spans="2:19">
      <c r="N4" s="117" t="s">
        <v>32</v>
      </c>
      <c r="O4" s="117"/>
      <c r="P4" s="117"/>
    </row>
    <row r="5" spans="2:19">
      <c r="N5" s="117" t="s">
        <v>31</v>
      </c>
      <c r="O5" s="117"/>
      <c r="P5" s="117"/>
    </row>
    <row r="6" spans="2:19">
      <c r="F6" s="117" t="s">
        <v>27</v>
      </c>
      <c r="G6" s="117"/>
      <c r="H6" s="117"/>
      <c r="I6" s="117"/>
      <c r="J6" s="117"/>
      <c r="K6" s="117"/>
      <c r="L6" s="117"/>
    </row>
    <row r="8" spans="2:19">
      <c r="B8" s="3"/>
      <c r="C8" s="4"/>
      <c r="D8" s="8">
        <v>2014</v>
      </c>
      <c r="E8" s="5">
        <v>2015</v>
      </c>
      <c r="F8" s="8">
        <v>2016</v>
      </c>
      <c r="G8" s="5">
        <v>2017</v>
      </c>
      <c r="H8" s="8">
        <v>2018</v>
      </c>
      <c r="I8" s="5">
        <v>2019</v>
      </c>
      <c r="J8" s="8">
        <v>2020</v>
      </c>
      <c r="K8" s="52">
        <v>2021</v>
      </c>
      <c r="L8" s="52">
        <v>2022</v>
      </c>
      <c r="M8" s="52">
        <v>2023</v>
      </c>
      <c r="N8" s="52">
        <v>2024</v>
      </c>
      <c r="O8" s="52">
        <v>2025</v>
      </c>
      <c r="P8" s="78" t="s">
        <v>3</v>
      </c>
      <c r="Q8" s="64"/>
      <c r="R8" s="65"/>
      <c r="S8" s="66"/>
    </row>
    <row r="9" spans="2:19">
      <c r="B9" s="10" t="s">
        <v>0</v>
      </c>
      <c r="C9" s="11"/>
      <c r="D9" s="10">
        <f t="shared" ref="D9:G9" si="0">D10+D11+D12</f>
        <v>479</v>
      </c>
      <c r="E9" s="10">
        <f t="shared" si="0"/>
        <v>6345.0469299999995</v>
      </c>
      <c r="F9" s="10">
        <f t="shared" si="0"/>
        <v>6870.6284700000006</v>
      </c>
      <c r="G9" s="10">
        <f t="shared" si="0"/>
        <v>9373.7170000000006</v>
      </c>
      <c r="H9" s="10">
        <f>H14+H39+H47</f>
        <v>14857.68643</v>
      </c>
      <c r="I9" s="10">
        <f>I14+I39+I47</f>
        <v>25162.19529</v>
      </c>
      <c r="J9" s="10">
        <f t="shared" ref="J9:P9" si="1">J10+J11+J12+J13</f>
        <v>24387.344250000002</v>
      </c>
      <c r="K9" s="10">
        <f t="shared" si="1"/>
        <v>11156.71269</v>
      </c>
      <c r="L9" s="10">
        <f t="shared" si="1"/>
        <v>12121.80422</v>
      </c>
      <c r="M9" s="10">
        <f t="shared" si="1"/>
        <v>14158.800000000001</v>
      </c>
      <c r="N9" s="10">
        <f t="shared" si="1"/>
        <v>13452.4</v>
      </c>
      <c r="O9" s="10">
        <f t="shared" si="1"/>
        <v>12525.3</v>
      </c>
      <c r="P9" s="53">
        <f t="shared" si="1"/>
        <v>139105.33528</v>
      </c>
      <c r="Q9" s="67"/>
      <c r="R9" s="42"/>
      <c r="S9" s="68"/>
    </row>
    <row r="10" spans="2:19">
      <c r="B10" s="105" t="s">
        <v>16</v>
      </c>
      <c r="C10" t="s">
        <v>1</v>
      </c>
      <c r="D10" s="6">
        <f t="shared" ref="D10:F12" si="2">D15+D40+D48</f>
        <v>225.1</v>
      </c>
      <c r="E10">
        <f t="shared" si="2"/>
        <v>4870.0469299999995</v>
      </c>
      <c r="F10" s="6">
        <f t="shared" si="2"/>
        <v>5176.8284700000004</v>
      </c>
      <c r="G10" s="1">
        <f>G15+G40</f>
        <v>6885.2000000000007</v>
      </c>
      <c r="H10" s="6">
        <f>H15+H40+H48</f>
        <v>6543.8477199999998</v>
      </c>
      <c r="I10" s="22">
        <f t="shared" ref="I10:K10" si="3">I15+I40</f>
        <v>7894.3952900000004</v>
      </c>
      <c r="J10">
        <f t="shared" si="3"/>
        <v>7938.3125899999995</v>
      </c>
      <c r="K10" s="22">
        <f t="shared" si="3"/>
        <v>7224.9716200000003</v>
      </c>
      <c r="L10">
        <f>L15+L39+L47</f>
        <v>7514.9334199999994</v>
      </c>
      <c r="M10" s="14">
        <f>M15+M40+M48</f>
        <v>8971.6</v>
      </c>
      <c r="N10" s="14">
        <f>N15+N39+N47</f>
        <v>8209.5</v>
      </c>
      <c r="O10">
        <f>O15+O39+O47</f>
        <v>8157.4</v>
      </c>
      <c r="P10" s="53">
        <f>D10+E10+F10+G10+H10+I10+J10+K10+L10+M10+N10</f>
        <v>71454.736039999989</v>
      </c>
      <c r="Q10" s="67"/>
      <c r="R10" s="42"/>
      <c r="S10" s="68"/>
    </row>
    <row r="11" spans="2:19">
      <c r="B11" s="106"/>
      <c r="C11" t="s">
        <v>2</v>
      </c>
      <c r="D11" s="25">
        <f t="shared" si="2"/>
        <v>0</v>
      </c>
      <c r="E11" s="26">
        <f t="shared" si="2"/>
        <v>442</v>
      </c>
      <c r="F11" s="25">
        <f t="shared" si="2"/>
        <v>457</v>
      </c>
      <c r="G11" s="26">
        <f>G16+G41+G49</f>
        <v>496.017</v>
      </c>
      <c r="H11" s="25">
        <f>H16+H41+H49</f>
        <v>518.23870999999997</v>
      </c>
      <c r="I11" s="26">
        <f>I16+I41+I49</f>
        <v>640</v>
      </c>
      <c r="J11" s="27">
        <f>J16+J41+J49</f>
        <v>504.3</v>
      </c>
      <c r="K11" s="28">
        <f t="shared" ref="K11:N11" si="4">K16+K41+K49</f>
        <v>641.64107000000001</v>
      </c>
      <c r="L11" s="28">
        <f t="shared" si="4"/>
        <v>739.37080000000003</v>
      </c>
      <c r="M11" s="28">
        <f t="shared" si="4"/>
        <v>740</v>
      </c>
      <c r="N11" s="28">
        <f t="shared" si="4"/>
        <v>740</v>
      </c>
      <c r="O11" s="80">
        <v>740</v>
      </c>
      <c r="P11" s="54">
        <f>D11+E11+F11+G11+H11+I11+J11+K11+L11+M11+N11+O11</f>
        <v>6658.5675799999999</v>
      </c>
      <c r="Q11" s="69"/>
      <c r="R11" s="43"/>
      <c r="S11" s="68"/>
    </row>
    <row r="12" spans="2:19">
      <c r="B12" s="106"/>
      <c r="C12" t="s">
        <v>5</v>
      </c>
      <c r="D12" s="25">
        <f t="shared" si="2"/>
        <v>253.9</v>
      </c>
      <c r="E12" s="26">
        <f t="shared" si="2"/>
        <v>1033</v>
      </c>
      <c r="F12" s="25">
        <f t="shared" si="2"/>
        <v>1236.8</v>
      </c>
      <c r="G12" s="26">
        <f>G17+G42+G50</f>
        <v>1992.5</v>
      </c>
      <c r="H12" s="25">
        <f>H17+H42+H50</f>
        <v>7795.6</v>
      </c>
      <c r="I12" s="26">
        <v>16627.8</v>
      </c>
      <c r="J12" s="27">
        <f>J17+J42+J50</f>
        <v>6673.13166</v>
      </c>
      <c r="K12" s="28">
        <f>K17+K47</f>
        <v>3290.1</v>
      </c>
      <c r="L12" s="28">
        <f>L17+L47</f>
        <v>3867.5</v>
      </c>
      <c r="M12" s="28">
        <f>M17+M47</f>
        <v>3726.2000000000003</v>
      </c>
      <c r="N12" s="28">
        <f>N17+N47</f>
        <v>3627.9</v>
      </c>
      <c r="O12" s="28">
        <f>O17+O47</f>
        <v>3627.9</v>
      </c>
      <c r="P12" s="54">
        <f>D12+E12+F12+G12+H12+I12+J12+K12+L12+M12+N12</f>
        <v>50124.431659999995</v>
      </c>
      <c r="Q12" s="69"/>
      <c r="R12" s="43"/>
      <c r="S12" s="68"/>
    </row>
    <row r="13" spans="2:19">
      <c r="B13" s="107"/>
      <c r="C13" t="s">
        <v>14</v>
      </c>
      <c r="D13" s="28"/>
      <c r="E13" s="28"/>
      <c r="F13" s="28"/>
      <c r="G13" s="28"/>
      <c r="H13" s="28"/>
      <c r="I13" s="28"/>
      <c r="J13" s="28">
        <v>9271.6</v>
      </c>
      <c r="K13" s="28"/>
      <c r="L13" s="28"/>
      <c r="M13" s="28">
        <f>M18</f>
        <v>721</v>
      </c>
      <c r="N13" s="80">
        <f>N31</f>
        <v>875</v>
      </c>
      <c r="O13" s="80"/>
      <c r="P13" s="54">
        <f>J13+M13+N13</f>
        <v>10867.6</v>
      </c>
      <c r="Q13" s="69"/>
      <c r="R13" s="43"/>
      <c r="S13" s="68"/>
    </row>
    <row r="14" spans="2:19">
      <c r="B14" s="38" t="s">
        <v>4</v>
      </c>
      <c r="C14" s="35" t="s">
        <v>9</v>
      </c>
      <c r="D14" s="36">
        <f t="shared" ref="D14" si="5">D15+D16+D17</f>
        <v>479</v>
      </c>
      <c r="E14" s="37">
        <f t="shared" ref="E14:I14" si="6">E19+E23+E27</f>
        <v>6126.16039</v>
      </c>
      <c r="F14" s="36">
        <f t="shared" si="6"/>
        <v>6562.6284700000006</v>
      </c>
      <c r="G14" s="36">
        <f t="shared" si="6"/>
        <v>9136.4169999999995</v>
      </c>
      <c r="H14" s="37">
        <f t="shared" si="6"/>
        <v>14637.586429999999</v>
      </c>
      <c r="I14" s="36">
        <f t="shared" si="6"/>
        <v>24918.19529</v>
      </c>
      <c r="J14" s="37">
        <f>J15+J16+J17+J18</f>
        <v>24214.424249999996</v>
      </c>
      <c r="K14" s="36">
        <f>K15+K16+K17+K18</f>
        <v>10909.71269</v>
      </c>
      <c r="L14" s="37">
        <f t="shared" ref="L14:O14" si="7">L15+L16+L17+L18</f>
        <v>11649.104219999999</v>
      </c>
      <c r="M14" s="36">
        <f t="shared" si="7"/>
        <v>13904.300000000001</v>
      </c>
      <c r="N14" s="36">
        <f t="shared" si="7"/>
        <v>12999.4</v>
      </c>
      <c r="O14" s="36">
        <f t="shared" si="7"/>
        <v>12072.3</v>
      </c>
      <c r="P14" s="55">
        <f>P15+P16+P17+P18</f>
        <v>145273.22870999997</v>
      </c>
      <c r="Q14" s="70"/>
      <c r="R14" s="44"/>
      <c r="S14" s="68"/>
    </row>
    <row r="15" spans="2:19">
      <c r="B15" s="105" t="s">
        <v>17</v>
      </c>
      <c r="C15" s="81" t="s">
        <v>1</v>
      </c>
      <c r="D15" s="82">
        <f>D20+D24+D28</f>
        <v>225.1</v>
      </c>
      <c r="E15" s="81">
        <v>4783.1395599999996</v>
      </c>
      <c r="F15" s="82">
        <v>5064.3284700000004</v>
      </c>
      <c r="G15" s="81">
        <v>6823.6</v>
      </c>
      <c r="H15" s="83">
        <f t="shared" ref="H15:O15" si="8">H20+H24+H28</f>
        <v>6511.3477199999998</v>
      </c>
      <c r="I15" s="84">
        <f t="shared" si="8"/>
        <v>7857.3952900000004</v>
      </c>
      <c r="J15" s="85">
        <f t="shared" si="8"/>
        <v>7911.3925899999995</v>
      </c>
      <c r="K15" s="85">
        <f t="shared" si="8"/>
        <v>7175.9716200000003</v>
      </c>
      <c r="L15" s="85">
        <f t="shared" si="8"/>
        <v>7246.2334199999996</v>
      </c>
      <c r="M15" s="85">
        <f t="shared" si="8"/>
        <v>8915.6</v>
      </c>
      <c r="N15" s="85">
        <f t="shared" si="8"/>
        <v>7955</v>
      </c>
      <c r="O15" s="85">
        <f t="shared" si="8"/>
        <v>7902.9</v>
      </c>
      <c r="P15" s="86">
        <f>D15+E15+F15+G15+H15+I15+J15+K15+L15+M15+N15+O15</f>
        <v>78372.008669999981</v>
      </c>
      <c r="Q15" s="27"/>
      <c r="R15" s="45"/>
      <c r="S15" s="68"/>
    </row>
    <row r="16" spans="2:19" ht="19.5" customHeight="1">
      <c r="B16" s="106"/>
      <c r="C16" s="81" t="s">
        <v>2</v>
      </c>
      <c r="D16" s="82"/>
      <c r="E16" s="81">
        <v>430.2208</v>
      </c>
      <c r="F16" s="82">
        <v>457</v>
      </c>
      <c r="G16" s="81">
        <v>496.017</v>
      </c>
      <c r="H16" s="83">
        <f>H25</f>
        <v>518.23870999999997</v>
      </c>
      <c r="I16" s="83">
        <v>640</v>
      </c>
      <c r="J16" s="82">
        <f>J21+J25+J29</f>
        <v>504.3</v>
      </c>
      <c r="K16" s="87">
        <v>641.64107000000001</v>
      </c>
      <c r="L16" s="82">
        <v>739.37080000000003</v>
      </c>
      <c r="M16" s="82">
        <f>M25</f>
        <v>740</v>
      </c>
      <c r="N16" s="82">
        <f>N25</f>
        <v>740</v>
      </c>
      <c r="O16" s="82">
        <v>740</v>
      </c>
      <c r="P16" s="86">
        <f>D16+E16+F16+G16+H16+I16+J16+K16+L16+M16+N16</f>
        <v>5906.78838</v>
      </c>
      <c r="Q16" s="27"/>
      <c r="R16" s="45"/>
      <c r="S16" s="68"/>
    </row>
    <row r="17" spans="2:19">
      <c r="B17" s="106"/>
      <c r="C17" s="81" t="s">
        <v>5</v>
      </c>
      <c r="D17" s="82">
        <v>253.9</v>
      </c>
      <c r="E17" s="81">
        <f>E22+E26</f>
        <v>912.8</v>
      </c>
      <c r="F17" s="82">
        <v>1041.3</v>
      </c>
      <c r="G17" s="81">
        <v>1816.8</v>
      </c>
      <c r="H17" s="88">
        <f>H22+H26+H30</f>
        <v>7608</v>
      </c>
      <c r="I17" s="100">
        <f>I22+I26+I30</f>
        <v>16420.8</v>
      </c>
      <c r="J17" s="82">
        <f>J22+J26+J30</f>
        <v>6527.13166</v>
      </c>
      <c r="K17" s="82">
        <f t="shared" ref="K17:L17" si="9">K22+K26+K30</f>
        <v>3092.1</v>
      </c>
      <c r="L17" s="82">
        <f t="shared" si="9"/>
        <v>3663.5</v>
      </c>
      <c r="M17" s="82">
        <f>M22+M26+M30</f>
        <v>3527.7000000000003</v>
      </c>
      <c r="N17" s="82">
        <f>N22</f>
        <v>3429.4</v>
      </c>
      <c r="O17" s="82">
        <v>3429.4</v>
      </c>
      <c r="P17" s="89">
        <f>D17+E17+F17+G17+H17+I17+J17+K17+L17+M17+N17+O17</f>
        <v>51722.831659999996</v>
      </c>
      <c r="Q17" s="71"/>
      <c r="R17" s="46"/>
      <c r="S17" s="68"/>
    </row>
    <row r="18" spans="2:19" ht="41.25" customHeight="1">
      <c r="B18" s="107"/>
      <c r="C18" s="81" t="s">
        <v>15</v>
      </c>
      <c r="D18" s="82"/>
      <c r="E18" s="81"/>
      <c r="F18" s="82"/>
      <c r="G18" s="81"/>
      <c r="H18" s="88"/>
      <c r="I18" s="101"/>
      <c r="J18" s="90">
        <f>J31</f>
        <v>9271.6</v>
      </c>
      <c r="K18" s="90">
        <f t="shared" ref="K18:M18" si="10">K31</f>
        <v>0</v>
      </c>
      <c r="L18" s="90">
        <f t="shared" si="10"/>
        <v>0</v>
      </c>
      <c r="M18" s="90">
        <f t="shared" si="10"/>
        <v>721</v>
      </c>
      <c r="N18" s="90">
        <f>N31</f>
        <v>875</v>
      </c>
      <c r="O18" s="90"/>
      <c r="P18" s="89">
        <f>J18</f>
        <v>9271.6</v>
      </c>
      <c r="Q18" s="71"/>
      <c r="R18" s="46"/>
      <c r="S18" s="68"/>
    </row>
    <row r="19" spans="2:19">
      <c r="B19" s="13" t="s">
        <v>6</v>
      </c>
      <c r="C19" s="39"/>
      <c r="D19" s="13"/>
      <c r="E19" s="41">
        <f t="shared" ref="E19:P19" si="11">E20+E21+E22</f>
        <v>912.8</v>
      </c>
      <c r="F19" s="40">
        <f t="shared" si="11"/>
        <v>1041.3</v>
      </c>
      <c r="G19" s="41">
        <f t="shared" si="11"/>
        <v>1816.8</v>
      </c>
      <c r="H19" s="40">
        <f t="shared" si="11"/>
        <v>2690</v>
      </c>
      <c r="I19" s="41">
        <f t="shared" si="11"/>
        <v>2628.8</v>
      </c>
      <c r="J19" s="40">
        <f t="shared" si="11"/>
        <v>2650</v>
      </c>
      <c r="K19" s="40">
        <f t="shared" si="11"/>
        <v>3092.1</v>
      </c>
      <c r="L19" s="40">
        <f t="shared" si="11"/>
        <v>3663.5</v>
      </c>
      <c r="M19" s="40">
        <f t="shared" si="11"/>
        <v>3429.4</v>
      </c>
      <c r="N19" s="40">
        <f t="shared" si="11"/>
        <v>3429.4</v>
      </c>
      <c r="O19" s="40">
        <f t="shared" si="11"/>
        <v>3429.4</v>
      </c>
      <c r="P19" s="56">
        <f t="shared" si="11"/>
        <v>28783.500000000007</v>
      </c>
      <c r="Q19" s="72"/>
      <c r="R19" s="47"/>
      <c r="S19" s="68"/>
    </row>
    <row r="20" spans="2:19">
      <c r="B20" s="106" t="s">
        <v>18</v>
      </c>
      <c r="C20" s="2" t="s">
        <v>1</v>
      </c>
      <c r="D20" s="9"/>
      <c r="E20" s="1"/>
      <c r="F20" s="9"/>
      <c r="G20" s="1"/>
      <c r="H20" s="9"/>
      <c r="I20" s="24"/>
      <c r="J20" s="9"/>
      <c r="K20" s="32"/>
      <c r="L20" s="32"/>
      <c r="M20" s="32"/>
      <c r="N20" s="32"/>
      <c r="O20" s="32"/>
      <c r="P20" s="57">
        <f>D20+E20+F20+G20+H20+I20+J20</f>
        <v>0</v>
      </c>
      <c r="Q20" s="73"/>
      <c r="R20" s="48"/>
      <c r="S20" s="68"/>
    </row>
    <row r="21" spans="2:19">
      <c r="B21" s="106"/>
      <c r="C21" s="2" t="s">
        <v>2</v>
      </c>
      <c r="D21" s="6"/>
      <c r="F21" s="6"/>
      <c r="H21" s="9"/>
      <c r="J21" s="6"/>
      <c r="K21" s="20"/>
      <c r="L21" s="20"/>
      <c r="M21" s="20"/>
      <c r="N21" s="20"/>
      <c r="O21" s="20"/>
      <c r="P21" s="53">
        <f>D21+E21+F21+G21+H21+I21+J21</f>
        <v>0</v>
      </c>
      <c r="Q21" s="67"/>
      <c r="R21" s="42"/>
      <c r="S21" s="68"/>
    </row>
    <row r="22" spans="2:19" ht="41.25" customHeight="1">
      <c r="B22" s="106"/>
      <c r="C22" s="2" t="s">
        <v>5</v>
      </c>
      <c r="D22" s="6"/>
      <c r="E22">
        <v>912.8</v>
      </c>
      <c r="F22" s="6">
        <v>1041.3</v>
      </c>
      <c r="G22">
        <v>1816.8</v>
      </c>
      <c r="H22" s="9">
        <v>2690</v>
      </c>
      <c r="I22" s="9">
        <v>2628.8</v>
      </c>
      <c r="J22" s="6">
        <v>2650</v>
      </c>
      <c r="K22" s="20">
        <v>3092.1</v>
      </c>
      <c r="L22" s="20">
        <v>3663.5</v>
      </c>
      <c r="M22" s="20">
        <v>3429.4</v>
      </c>
      <c r="N22" s="20">
        <v>3429.4</v>
      </c>
      <c r="O22" s="20">
        <v>3429.4</v>
      </c>
      <c r="P22" s="58">
        <f>D22+E22+F22+G22+H22+I22+J22+K22+L22+M22+N22+O22</f>
        <v>28783.500000000007</v>
      </c>
      <c r="Q22" s="74"/>
      <c r="R22" s="49"/>
      <c r="S22" s="68"/>
    </row>
    <row r="23" spans="2:19">
      <c r="B23" s="13" t="s">
        <v>10</v>
      </c>
      <c r="C23" s="39"/>
      <c r="D23" s="13"/>
      <c r="E23" s="41">
        <f t="shared" ref="E23:P23" si="12">E24+E25+E26</f>
        <v>5213.3603899999998</v>
      </c>
      <c r="F23" s="40">
        <f t="shared" si="12"/>
        <v>5521.3284700000004</v>
      </c>
      <c r="G23" s="41">
        <f t="shared" si="12"/>
        <v>6136.817</v>
      </c>
      <c r="H23" s="40">
        <f t="shared" si="12"/>
        <v>6736.0364299999992</v>
      </c>
      <c r="I23" s="41">
        <f t="shared" si="12"/>
        <v>7906.4822899999999</v>
      </c>
      <c r="J23" s="40">
        <f t="shared" si="12"/>
        <v>7782.1804000000002</v>
      </c>
      <c r="K23" s="40">
        <f t="shared" si="12"/>
        <v>7915.3424199999999</v>
      </c>
      <c r="L23" s="40">
        <f t="shared" si="12"/>
        <v>7891.2334199999996</v>
      </c>
      <c r="M23" s="40">
        <f t="shared" si="12"/>
        <v>9612.5</v>
      </c>
      <c r="N23" s="56">
        <f>N24+N25+N26</f>
        <v>8642.9</v>
      </c>
      <c r="O23" s="56">
        <f>O24+O25+O26</f>
        <v>8642.9</v>
      </c>
      <c r="P23" s="56">
        <f t="shared" si="12"/>
        <v>82001.080819999988</v>
      </c>
      <c r="Q23" s="72"/>
      <c r="R23" s="47"/>
      <c r="S23" s="68"/>
    </row>
    <row r="24" spans="2:19">
      <c r="B24" s="106" t="s">
        <v>19</v>
      </c>
      <c r="C24" s="2" t="s">
        <v>1</v>
      </c>
      <c r="D24" s="9"/>
      <c r="E24" s="1">
        <v>4783.1395899999998</v>
      </c>
      <c r="F24" s="9">
        <v>5064.3284700000004</v>
      </c>
      <c r="G24" s="1">
        <v>5640.8</v>
      </c>
      <c r="H24" s="9">
        <v>6217.7977199999996</v>
      </c>
      <c r="I24" s="9">
        <v>6766.4822899999999</v>
      </c>
      <c r="J24" s="9">
        <v>6777.8804</v>
      </c>
      <c r="K24" s="32">
        <v>7175.9716200000003</v>
      </c>
      <c r="L24" s="32">
        <v>7246.2334199999996</v>
      </c>
      <c r="M24" s="32">
        <v>8872.5</v>
      </c>
      <c r="N24" s="32">
        <v>7902.9</v>
      </c>
      <c r="O24" s="32">
        <v>7902.9</v>
      </c>
      <c r="P24" s="59">
        <f>D24+E24+F24+G24+H24+I24+J24+K24+L24+M24+N24+O24</f>
        <v>74350.933509999988</v>
      </c>
      <c r="Q24" s="75"/>
      <c r="R24" s="50"/>
      <c r="S24" s="68"/>
    </row>
    <row r="25" spans="2:19" ht="23.25" customHeight="1">
      <c r="B25" s="106"/>
      <c r="C25" s="2" t="s">
        <v>2</v>
      </c>
      <c r="D25" s="6"/>
      <c r="E25">
        <v>430.2208</v>
      </c>
      <c r="F25" s="6">
        <v>457</v>
      </c>
      <c r="G25">
        <v>496.017</v>
      </c>
      <c r="H25" s="9">
        <v>518.23870999999997</v>
      </c>
      <c r="I25" s="9">
        <v>640</v>
      </c>
      <c r="J25" s="6">
        <v>504.3</v>
      </c>
      <c r="K25" s="20">
        <v>739.37080000000003</v>
      </c>
      <c r="L25" s="20">
        <v>645</v>
      </c>
      <c r="M25" s="20">
        <v>740</v>
      </c>
      <c r="N25" s="20">
        <v>740</v>
      </c>
      <c r="O25" s="20">
        <v>740</v>
      </c>
      <c r="P25" s="58">
        <f>D25+E25+F25+G25+H25+I25+J25+K25+L25+M25+N25+O25</f>
        <v>6650.1473100000003</v>
      </c>
      <c r="Q25" s="74"/>
      <c r="R25" s="49"/>
      <c r="S25" s="68"/>
    </row>
    <row r="26" spans="2:19" ht="33" customHeight="1">
      <c r="B26" s="106"/>
      <c r="C26" s="2" t="s">
        <v>5</v>
      </c>
      <c r="D26" s="6"/>
      <c r="F26" s="6"/>
      <c r="H26" s="9"/>
      <c r="I26" s="9">
        <v>500</v>
      </c>
      <c r="J26" s="6">
        <v>500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58">
        <f>D26+E26+F26+G26+H26+I26+J26</f>
        <v>1000</v>
      </c>
      <c r="Q26" s="74"/>
      <c r="R26" s="49"/>
      <c r="S26" s="68"/>
    </row>
    <row r="27" spans="2:19" ht="30.75" customHeight="1">
      <c r="B27" s="13" t="s">
        <v>11</v>
      </c>
      <c r="C27" s="39"/>
      <c r="D27" s="40">
        <f t="shared" ref="D27:I27" si="13">D28+D29+D30</f>
        <v>479</v>
      </c>
      <c r="E27" s="40">
        <f t="shared" si="13"/>
        <v>0</v>
      </c>
      <c r="F27" s="40">
        <f t="shared" si="13"/>
        <v>0</v>
      </c>
      <c r="G27" s="40">
        <f t="shared" si="13"/>
        <v>1182.8</v>
      </c>
      <c r="H27" s="41">
        <f t="shared" si="13"/>
        <v>5211.55</v>
      </c>
      <c r="I27" s="40">
        <f t="shared" si="13"/>
        <v>14382.913</v>
      </c>
      <c r="J27" s="41">
        <f t="shared" ref="J27:P27" si="14">J28+J29+J30+J31</f>
        <v>13782.243850000001</v>
      </c>
      <c r="K27" s="41">
        <f t="shared" si="14"/>
        <v>0</v>
      </c>
      <c r="L27" s="40">
        <f t="shared" si="14"/>
        <v>0</v>
      </c>
      <c r="M27" s="40">
        <f t="shared" si="14"/>
        <v>862.4</v>
      </c>
      <c r="N27" s="40">
        <f t="shared" si="14"/>
        <v>1041.0999999999999</v>
      </c>
      <c r="O27" s="41">
        <f t="shared" si="14"/>
        <v>0</v>
      </c>
      <c r="P27" s="56">
        <f t="shared" si="14"/>
        <v>36942.006849999998</v>
      </c>
      <c r="Q27" s="72"/>
      <c r="R27" s="47"/>
      <c r="S27" s="68"/>
    </row>
    <row r="28" spans="2:19">
      <c r="B28" s="114" t="s">
        <v>20</v>
      </c>
      <c r="C28" s="2" t="s">
        <v>1</v>
      </c>
      <c r="D28" s="9">
        <v>225.1</v>
      </c>
      <c r="E28" s="1"/>
      <c r="F28" s="9"/>
      <c r="G28" s="1">
        <f>G35</f>
        <v>1182.8</v>
      </c>
      <c r="H28" s="9">
        <f>H35</f>
        <v>293.55</v>
      </c>
      <c r="I28" s="1">
        <f>I35+I32</f>
        <v>1090.913</v>
      </c>
      <c r="J28" s="9">
        <f t="shared" ref="J28:O28" si="15">J32+J35</f>
        <v>1133.5121899999999</v>
      </c>
      <c r="K28" s="9">
        <f t="shared" si="15"/>
        <v>0</v>
      </c>
      <c r="L28" s="9">
        <f t="shared" si="15"/>
        <v>0</v>
      </c>
      <c r="M28" s="9">
        <v>43.1</v>
      </c>
      <c r="N28" s="9">
        <v>52.1</v>
      </c>
      <c r="O28" s="9">
        <f t="shared" si="15"/>
        <v>0</v>
      </c>
      <c r="P28" s="57">
        <f>D28+E28+F28+G28+H28+I28+J28+K28+L28+M28+N28+O28</f>
        <v>4021.0751899999996</v>
      </c>
      <c r="Q28" s="73"/>
      <c r="R28" s="48"/>
      <c r="S28" s="68"/>
    </row>
    <row r="29" spans="2:19">
      <c r="B29" s="115"/>
      <c r="C29" s="2" t="s">
        <v>2</v>
      </c>
      <c r="D29" s="6"/>
      <c r="F29" s="6"/>
      <c r="H29" s="9">
        <f>H36</f>
        <v>0</v>
      </c>
      <c r="I29">
        <f>I33+I36</f>
        <v>0</v>
      </c>
      <c r="J29" s="6"/>
      <c r="K29" s="6"/>
      <c r="L29" s="19"/>
      <c r="M29" s="6"/>
      <c r="N29" s="6"/>
      <c r="O29" s="20"/>
      <c r="P29" s="53">
        <f>D29+E29+F29+G29+H29+I29+J29</f>
        <v>0</v>
      </c>
      <c r="Q29" s="67"/>
      <c r="R29" s="42"/>
      <c r="S29" s="68"/>
    </row>
    <row r="30" spans="2:19">
      <c r="B30" s="115"/>
      <c r="C30" s="2" t="s">
        <v>5</v>
      </c>
      <c r="D30" s="6">
        <f>D37</f>
        <v>253.9</v>
      </c>
      <c r="F30" s="6"/>
      <c r="H30" s="32">
        <f>H37</f>
        <v>4918</v>
      </c>
      <c r="I30" s="9">
        <f>I37</f>
        <v>13292</v>
      </c>
      <c r="J30" s="33">
        <f>J34+J37</f>
        <v>3377.13166</v>
      </c>
      <c r="K30" s="9"/>
      <c r="L30" s="15"/>
      <c r="M30" s="9">
        <v>98.3</v>
      </c>
      <c r="N30" s="9">
        <v>114</v>
      </c>
      <c r="O30" s="32"/>
      <c r="P30" s="53">
        <f>D30+E30+F30+G30+H30+I30+J30+K30+L30+M30+N30+O30</f>
        <v>22053.33166</v>
      </c>
      <c r="Q30" s="67"/>
      <c r="R30" s="42"/>
      <c r="S30" s="68"/>
    </row>
    <row r="31" spans="2:19">
      <c r="B31" s="116"/>
      <c r="C31" s="2" t="s">
        <v>15</v>
      </c>
      <c r="D31" s="6"/>
      <c r="F31" s="6"/>
      <c r="H31" s="9"/>
      <c r="I31" s="15"/>
      <c r="J31" s="9">
        <f t="shared" ref="J31:O31" si="16">J38</f>
        <v>9271.6</v>
      </c>
      <c r="K31" s="9">
        <f t="shared" si="16"/>
        <v>0</v>
      </c>
      <c r="L31" s="9">
        <f t="shared" si="16"/>
        <v>0</v>
      </c>
      <c r="M31" s="9">
        <v>721</v>
      </c>
      <c r="N31" s="9">
        <v>875</v>
      </c>
      <c r="O31" s="9">
        <f t="shared" si="16"/>
        <v>0</v>
      </c>
      <c r="P31" s="60">
        <f>J31+K31+L31+M31+N31+O31</f>
        <v>10867.6</v>
      </c>
      <c r="Q31" s="67"/>
      <c r="R31" s="42"/>
      <c r="S31" s="68"/>
    </row>
    <row r="32" spans="2:19">
      <c r="B32" s="108" t="s">
        <v>21</v>
      </c>
      <c r="C32" s="3" t="s">
        <v>12</v>
      </c>
      <c r="D32" s="14">
        <v>225.1</v>
      </c>
      <c r="E32" s="4"/>
      <c r="F32" s="14"/>
      <c r="G32" s="4"/>
      <c r="H32" s="16"/>
      <c r="I32" s="17">
        <v>100</v>
      </c>
      <c r="J32" s="3">
        <v>530.41219000000001</v>
      </c>
      <c r="K32" s="31"/>
      <c r="L32" s="3"/>
      <c r="M32" s="3"/>
      <c r="N32" s="3"/>
      <c r="O32" s="14"/>
      <c r="P32" s="97">
        <f>D32+E32+F32+G32+H32+I32+J32</f>
        <v>855.51219000000003</v>
      </c>
      <c r="Q32" s="74"/>
      <c r="R32" s="49"/>
      <c r="S32" s="68"/>
    </row>
    <row r="33" spans="2:19">
      <c r="B33" s="109"/>
      <c r="C33" s="3" t="s">
        <v>2</v>
      </c>
      <c r="D33" s="14"/>
      <c r="E33" s="4"/>
      <c r="F33" s="14"/>
      <c r="G33" s="4"/>
      <c r="H33" s="16"/>
      <c r="I33" s="17"/>
      <c r="J33" s="3"/>
      <c r="K33" s="31"/>
      <c r="L33" s="3"/>
      <c r="M33" s="3"/>
      <c r="N33" s="3"/>
      <c r="O33" s="14"/>
      <c r="P33" s="97">
        <f>E33+F33+G33+H33+I33+J33</f>
        <v>0</v>
      </c>
      <c r="Q33" s="74"/>
      <c r="R33" s="49"/>
      <c r="S33" s="68"/>
    </row>
    <row r="34" spans="2:19" ht="36" customHeight="1">
      <c r="B34" s="110"/>
      <c r="C34" s="18" t="s">
        <v>5</v>
      </c>
      <c r="D34" s="14"/>
      <c r="E34" s="4"/>
      <c r="F34" s="14"/>
      <c r="G34" s="4"/>
      <c r="H34" s="16"/>
      <c r="I34" s="17"/>
      <c r="J34" s="3">
        <v>806.23166000000003</v>
      </c>
      <c r="K34" s="31"/>
      <c r="L34" s="3"/>
      <c r="M34" s="3"/>
      <c r="N34" s="3"/>
      <c r="O34" s="14"/>
      <c r="P34" s="97">
        <f>E34+F34+G34+H34+I34+J34</f>
        <v>806.23166000000003</v>
      </c>
      <c r="Q34" s="74"/>
      <c r="R34" s="49"/>
      <c r="S34" s="68"/>
    </row>
    <row r="35" spans="2:19">
      <c r="B35" s="111" t="s">
        <v>22</v>
      </c>
      <c r="C35" s="29" t="s">
        <v>12</v>
      </c>
      <c r="D35" s="7"/>
      <c r="E35" s="12"/>
      <c r="F35" s="7"/>
      <c r="G35" s="12">
        <v>1182.8</v>
      </c>
      <c r="H35" s="30">
        <v>293.55</v>
      </c>
      <c r="I35" s="29">
        <v>990.91300000000001</v>
      </c>
      <c r="J35" s="7">
        <v>603.1</v>
      </c>
      <c r="K35" s="21">
        <v>0</v>
      </c>
      <c r="L35" s="21">
        <v>0</v>
      </c>
      <c r="M35" s="21">
        <v>0</v>
      </c>
      <c r="N35" s="21">
        <v>232.1</v>
      </c>
      <c r="O35" s="21">
        <v>0</v>
      </c>
      <c r="P35" s="61">
        <f>G35+I35+J35+K35+L35+M35+N35+O35</f>
        <v>3008.9129999999996</v>
      </c>
      <c r="Q35" s="74"/>
      <c r="R35" s="49"/>
      <c r="S35" s="68"/>
    </row>
    <row r="36" spans="2:19">
      <c r="B36" s="112"/>
      <c r="C36" s="17" t="s">
        <v>2</v>
      </c>
      <c r="D36" s="14"/>
      <c r="E36" s="4"/>
      <c r="F36" s="14"/>
      <c r="G36" s="4"/>
      <c r="H36" s="16"/>
      <c r="I36" s="17"/>
      <c r="J36" s="14"/>
      <c r="K36" s="3">
        <v>0</v>
      </c>
      <c r="L36" s="3">
        <v>0</v>
      </c>
      <c r="M36" s="3">
        <v>0</v>
      </c>
      <c r="N36" s="3"/>
      <c r="O36" s="3">
        <v>0</v>
      </c>
      <c r="P36" s="58">
        <f>E36+F36+G36+H36+I36+J36</f>
        <v>0</v>
      </c>
      <c r="Q36" s="74"/>
      <c r="R36" s="49"/>
      <c r="S36" s="68"/>
    </row>
    <row r="37" spans="2:19">
      <c r="B37" s="112"/>
      <c r="C37" s="15" t="s">
        <v>5</v>
      </c>
      <c r="D37" s="6">
        <v>253.9</v>
      </c>
      <c r="F37" s="6"/>
      <c r="H37" s="9">
        <v>4918</v>
      </c>
      <c r="I37" s="15">
        <v>13292</v>
      </c>
      <c r="J37" s="6">
        <v>2570.9</v>
      </c>
      <c r="K37" s="20">
        <v>0</v>
      </c>
      <c r="L37" s="20">
        <v>0</v>
      </c>
      <c r="M37" s="20">
        <v>0</v>
      </c>
      <c r="N37" s="20"/>
      <c r="O37" s="20"/>
      <c r="P37" s="62">
        <f>D37+H37+I37+J37+K37+L37+M37+N37+O37</f>
        <v>21034.800000000003</v>
      </c>
      <c r="Q37" s="74"/>
      <c r="R37" s="49"/>
      <c r="S37" s="68"/>
    </row>
    <row r="38" spans="2:19" ht="48.75" customHeight="1">
      <c r="B38" s="113"/>
      <c r="C38" s="18" t="s">
        <v>15</v>
      </c>
      <c r="D38" s="14"/>
      <c r="E38" s="4"/>
      <c r="F38" s="14"/>
      <c r="G38" s="4"/>
      <c r="H38" s="16"/>
      <c r="I38" s="17"/>
      <c r="J38" s="14">
        <v>9271.6</v>
      </c>
      <c r="K38" s="3"/>
      <c r="L38" s="3"/>
      <c r="M38" s="3"/>
      <c r="N38" s="3">
        <v>989.2</v>
      </c>
      <c r="O38" s="3">
        <v>0</v>
      </c>
      <c r="P38" s="58">
        <f>J38+K38+L38+M38+N38+O38</f>
        <v>10260.800000000001</v>
      </c>
      <c r="Q38" s="74"/>
      <c r="R38" s="49"/>
      <c r="S38" s="68"/>
    </row>
    <row r="39" spans="2:19">
      <c r="B39" s="34" t="s">
        <v>7</v>
      </c>
      <c r="C39" s="35" t="s">
        <v>9</v>
      </c>
      <c r="D39" s="36">
        <f t="shared" ref="D39:G39" si="17">D40+D41+D42</f>
        <v>0</v>
      </c>
      <c r="E39" s="37">
        <f t="shared" si="17"/>
        <v>98.686570000000003</v>
      </c>
      <c r="F39" s="36">
        <f t="shared" si="17"/>
        <v>112.5</v>
      </c>
      <c r="G39" s="37">
        <f t="shared" si="17"/>
        <v>61.6</v>
      </c>
      <c r="H39" s="36">
        <f t="shared" ref="H39:O40" si="18">H43</f>
        <v>32.5</v>
      </c>
      <c r="I39" s="37">
        <f t="shared" si="18"/>
        <v>37</v>
      </c>
      <c r="J39" s="36">
        <f t="shared" si="18"/>
        <v>26.92</v>
      </c>
      <c r="K39" s="36">
        <f t="shared" si="18"/>
        <v>49</v>
      </c>
      <c r="L39" s="36">
        <f t="shared" si="18"/>
        <v>64.7</v>
      </c>
      <c r="M39" s="36">
        <f t="shared" si="18"/>
        <v>56</v>
      </c>
      <c r="N39" s="36">
        <f t="shared" si="18"/>
        <v>56</v>
      </c>
      <c r="O39" s="36">
        <f t="shared" si="18"/>
        <v>56</v>
      </c>
      <c r="P39" s="63">
        <f>E39+F39+G39+H39+I39+J39+K39+L39+M39+N39+O39</f>
        <v>650.9065700000001</v>
      </c>
      <c r="Q39" s="76"/>
      <c r="R39" s="51"/>
      <c r="S39" s="68"/>
    </row>
    <row r="40" spans="2:19">
      <c r="B40" s="105" t="s">
        <v>23</v>
      </c>
      <c r="C40" s="81" t="s">
        <v>1</v>
      </c>
      <c r="D40" s="82"/>
      <c r="E40" s="81">
        <v>86.90737</v>
      </c>
      <c r="F40" s="82">
        <v>112.5</v>
      </c>
      <c r="G40" s="81">
        <v>61.6</v>
      </c>
      <c r="H40" s="82">
        <f t="shared" si="18"/>
        <v>32.5</v>
      </c>
      <c r="I40" s="81">
        <f t="shared" si="18"/>
        <v>37</v>
      </c>
      <c r="J40" s="82">
        <f t="shared" si="18"/>
        <v>26.92</v>
      </c>
      <c r="K40" s="83">
        <f>K43</f>
        <v>49</v>
      </c>
      <c r="L40" s="83">
        <f t="shared" ref="L40:O40" si="19">L43</f>
        <v>64.7</v>
      </c>
      <c r="M40" s="83">
        <f t="shared" si="19"/>
        <v>56</v>
      </c>
      <c r="N40" s="83">
        <f t="shared" si="19"/>
        <v>56</v>
      </c>
      <c r="O40" s="83">
        <f t="shared" si="19"/>
        <v>56</v>
      </c>
      <c r="P40" s="63">
        <f>D40+E40+F40+G40+H40+I40+J40+K40+L40+M40+N40+O40</f>
        <v>639.12737000000004</v>
      </c>
      <c r="Q40" s="67"/>
      <c r="R40" s="42"/>
      <c r="S40" s="68"/>
    </row>
    <row r="41" spans="2:19">
      <c r="B41" s="106"/>
      <c r="C41" s="81" t="s">
        <v>2</v>
      </c>
      <c r="D41" s="82"/>
      <c r="E41" s="81">
        <v>11.779199999999999</v>
      </c>
      <c r="F41" s="82"/>
      <c r="G41" s="81"/>
      <c r="H41" s="82"/>
      <c r="I41" s="81"/>
      <c r="J41" s="82"/>
      <c r="K41" s="83"/>
      <c r="L41" s="83"/>
      <c r="M41" s="83"/>
      <c r="N41" s="83"/>
      <c r="O41" s="83"/>
      <c r="P41" s="63">
        <f>D41+E41+F41+G41+H41+I41+J41</f>
        <v>11.779199999999999</v>
      </c>
      <c r="Q41" s="67"/>
      <c r="R41" s="42"/>
      <c r="S41" s="68"/>
    </row>
    <row r="42" spans="2:19" ht="29.25" customHeight="1">
      <c r="B42" s="107"/>
      <c r="C42" s="81" t="s">
        <v>5</v>
      </c>
      <c r="D42" s="82"/>
      <c r="E42" s="81"/>
      <c r="F42" s="82"/>
      <c r="G42" s="81"/>
      <c r="H42" s="82"/>
      <c r="I42" s="81"/>
      <c r="J42" s="82"/>
      <c r="K42" s="83"/>
      <c r="L42" s="83"/>
      <c r="M42" s="83"/>
      <c r="N42" s="83"/>
      <c r="O42" s="83"/>
      <c r="P42" s="63">
        <f>D42+E42+F42+G42+H42+I42+J42</f>
        <v>0</v>
      </c>
      <c r="Q42" s="67"/>
      <c r="R42" s="42"/>
      <c r="S42" s="68"/>
    </row>
    <row r="43" spans="2:19">
      <c r="B43" s="13" t="s">
        <v>13</v>
      </c>
      <c r="C43" s="39"/>
      <c r="D43" s="13">
        <f t="shared" ref="D43:P43" si="20">D44+D45+D46</f>
        <v>0</v>
      </c>
      <c r="E43" s="13">
        <f t="shared" si="20"/>
        <v>98.686570000000003</v>
      </c>
      <c r="F43" s="13">
        <f t="shared" si="20"/>
        <v>112.5</v>
      </c>
      <c r="G43" s="13">
        <f t="shared" si="20"/>
        <v>61.6</v>
      </c>
      <c r="H43" s="13">
        <f t="shared" si="20"/>
        <v>32.5</v>
      </c>
      <c r="I43" s="13">
        <f t="shared" si="20"/>
        <v>37</v>
      </c>
      <c r="J43" s="13">
        <f t="shared" si="20"/>
        <v>26.92</v>
      </c>
      <c r="K43" s="13">
        <f t="shared" si="20"/>
        <v>49</v>
      </c>
      <c r="L43" s="13">
        <f t="shared" si="20"/>
        <v>64.7</v>
      </c>
      <c r="M43" s="13">
        <f t="shared" si="20"/>
        <v>56</v>
      </c>
      <c r="N43" s="23">
        <f>N44+N45+N46</f>
        <v>56</v>
      </c>
      <c r="O43" s="23">
        <f t="shared" si="20"/>
        <v>56</v>
      </c>
      <c r="P43" s="23">
        <f t="shared" si="20"/>
        <v>650.90656999999999</v>
      </c>
      <c r="Q43" s="20"/>
      <c r="R43" s="19"/>
      <c r="S43" s="68"/>
    </row>
    <row r="44" spans="2:19">
      <c r="B44" s="102" t="s">
        <v>24</v>
      </c>
      <c r="C44" s="98" t="s">
        <v>12</v>
      </c>
      <c r="D44" s="9"/>
      <c r="E44" s="1">
        <v>86.90737</v>
      </c>
      <c r="F44" s="9">
        <v>112.5</v>
      </c>
      <c r="G44" s="1">
        <v>61.6</v>
      </c>
      <c r="H44" s="9">
        <v>32.5</v>
      </c>
      <c r="I44" s="9">
        <v>37</v>
      </c>
      <c r="J44" s="9">
        <v>26.92</v>
      </c>
      <c r="K44" s="32">
        <v>49</v>
      </c>
      <c r="L44" s="32">
        <v>64.7</v>
      </c>
      <c r="M44" s="32">
        <v>56</v>
      </c>
      <c r="N44" s="32">
        <v>56</v>
      </c>
      <c r="O44" s="32">
        <v>56</v>
      </c>
      <c r="P44" s="57">
        <f>D44+E44+F44+G44+H44+I44+J44+K44+L44+M44+N44+O44</f>
        <v>639.12737000000004</v>
      </c>
      <c r="Q44" s="67"/>
      <c r="R44" s="42"/>
      <c r="S44" s="68"/>
    </row>
    <row r="45" spans="2:19">
      <c r="B45" s="103"/>
      <c r="C45" s="98" t="s">
        <v>2</v>
      </c>
      <c r="D45" s="9"/>
      <c r="E45" s="1">
        <v>11.779199999999999</v>
      </c>
      <c r="F45" s="9"/>
      <c r="G45" s="1"/>
      <c r="H45" s="9"/>
      <c r="I45" s="1"/>
      <c r="J45" s="9"/>
      <c r="K45" s="32"/>
      <c r="L45" s="32"/>
      <c r="M45" s="32"/>
      <c r="N45" s="32"/>
      <c r="O45" s="32"/>
      <c r="P45" s="57">
        <f>D45+E45+F45+G45+H45+I45+J45</f>
        <v>11.779199999999999</v>
      </c>
      <c r="Q45" s="67"/>
      <c r="R45" s="42"/>
      <c r="S45" s="68"/>
    </row>
    <row r="46" spans="2:19" ht="27" customHeight="1">
      <c r="B46" s="104"/>
      <c r="C46" s="98" t="s">
        <v>5</v>
      </c>
      <c r="D46" s="9"/>
      <c r="E46" s="1"/>
      <c r="F46" s="9"/>
      <c r="G46" s="1"/>
      <c r="H46" s="9"/>
      <c r="I46" s="1"/>
      <c r="J46" s="9"/>
      <c r="K46" s="32"/>
      <c r="L46" s="32"/>
      <c r="M46" s="32"/>
      <c r="N46" s="32"/>
      <c r="O46" s="32"/>
      <c r="P46" s="57"/>
      <c r="Q46" s="67"/>
      <c r="R46" s="42"/>
      <c r="S46" s="68"/>
    </row>
    <row r="47" spans="2:19">
      <c r="B47" s="38" t="s">
        <v>8</v>
      </c>
      <c r="C47" s="35" t="s">
        <v>9</v>
      </c>
      <c r="D47" s="36">
        <f t="shared" ref="D47:M47" si="21">D48+D49+D50</f>
        <v>0</v>
      </c>
      <c r="E47" s="37">
        <f t="shared" si="21"/>
        <v>120.2</v>
      </c>
      <c r="F47" s="36">
        <f t="shared" si="21"/>
        <v>195.5</v>
      </c>
      <c r="G47" s="37">
        <f t="shared" si="21"/>
        <v>175.7</v>
      </c>
      <c r="H47" s="36">
        <f t="shared" si="21"/>
        <v>187.6</v>
      </c>
      <c r="I47" s="37">
        <f t="shared" si="21"/>
        <v>207</v>
      </c>
      <c r="J47" s="36">
        <f t="shared" si="21"/>
        <v>146</v>
      </c>
      <c r="K47" s="36">
        <f t="shared" si="21"/>
        <v>198</v>
      </c>
      <c r="L47" s="36">
        <f t="shared" si="21"/>
        <v>204</v>
      </c>
      <c r="M47" s="36">
        <f t="shared" si="21"/>
        <v>198.5</v>
      </c>
      <c r="N47" s="63">
        <f>N48+N49+N50</f>
        <v>198.5</v>
      </c>
      <c r="O47" s="63">
        <f>O48+O49+O50</f>
        <v>198.5</v>
      </c>
      <c r="P47" s="63">
        <f>P51</f>
        <v>2029.5</v>
      </c>
      <c r="Q47" s="76"/>
      <c r="R47" s="51"/>
      <c r="S47" s="68"/>
    </row>
    <row r="48" spans="2:19">
      <c r="B48" s="105" t="s">
        <v>25</v>
      </c>
      <c r="C48" s="81" t="s">
        <v>1</v>
      </c>
      <c r="D48" s="82"/>
      <c r="E48" s="81"/>
      <c r="F48" s="82"/>
      <c r="G48" s="81"/>
      <c r="H48" s="82"/>
      <c r="I48" s="81"/>
      <c r="J48" s="82"/>
      <c r="K48" s="83"/>
      <c r="L48" s="83"/>
      <c r="M48" s="83"/>
      <c r="N48" s="83"/>
      <c r="O48" s="83"/>
      <c r="P48" s="91"/>
      <c r="Q48" s="20"/>
      <c r="R48" s="19"/>
      <c r="S48" s="68"/>
    </row>
    <row r="49" spans="2:19">
      <c r="B49" s="106"/>
      <c r="C49" s="81" t="s">
        <v>2</v>
      </c>
      <c r="D49" s="82"/>
      <c r="E49" s="81"/>
      <c r="F49" s="82"/>
      <c r="G49" s="81"/>
      <c r="H49" s="82"/>
      <c r="I49" s="81"/>
      <c r="J49" s="82"/>
      <c r="K49" s="83"/>
      <c r="L49" s="83"/>
      <c r="M49" s="83"/>
      <c r="N49" s="83"/>
      <c r="O49" s="83"/>
      <c r="P49" s="83"/>
      <c r="Q49" s="20"/>
      <c r="R49" s="19"/>
      <c r="S49" s="68"/>
    </row>
    <row r="50" spans="2:19" ht="30" customHeight="1">
      <c r="B50" s="107"/>
      <c r="C50" s="92" t="s">
        <v>5</v>
      </c>
      <c r="D50" s="90"/>
      <c r="E50" s="92">
        <f t="shared" ref="E50:J50" si="22">E54</f>
        <v>120.2</v>
      </c>
      <c r="F50" s="90">
        <f t="shared" si="22"/>
        <v>195.5</v>
      </c>
      <c r="G50" s="92">
        <f t="shared" si="22"/>
        <v>175.7</v>
      </c>
      <c r="H50" s="90">
        <f t="shared" si="22"/>
        <v>187.6</v>
      </c>
      <c r="I50" s="92">
        <f t="shared" si="22"/>
        <v>207</v>
      </c>
      <c r="J50" s="90">
        <f t="shared" si="22"/>
        <v>146</v>
      </c>
      <c r="K50" s="93">
        <v>198</v>
      </c>
      <c r="L50" s="93">
        <v>204</v>
      </c>
      <c r="M50" s="93">
        <v>198.5</v>
      </c>
      <c r="N50" s="93">
        <v>198.5</v>
      </c>
      <c r="O50" s="93">
        <v>198.5</v>
      </c>
      <c r="P50" s="91">
        <f>D50+E50+F50+G50+H50+I50+J50+K50+L50+M50+N50+O50</f>
        <v>2029.5</v>
      </c>
      <c r="Q50" s="20"/>
      <c r="R50" s="19"/>
      <c r="S50" s="68"/>
    </row>
    <row r="51" spans="2:19">
      <c r="B51" s="23" t="s">
        <v>13</v>
      </c>
      <c r="C51" s="94" t="s">
        <v>9</v>
      </c>
      <c r="D51" s="95"/>
      <c r="E51" s="13">
        <f t="shared" ref="E51:O51" si="23">E52+E53+E54</f>
        <v>120.2</v>
      </c>
      <c r="F51" s="13">
        <f t="shared" si="23"/>
        <v>195.5</v>
      </c>
      <c r="G51" s="13">
        <f t="shared" si="23"/>
        <v>175.7</v>
      </c>
      <c r="H51" s="13">
        <f t="shared" si="23"/>
        <v>187.6</v>
      </c>
      <c r="I51" s="13">
        <f t="shared" si="23"/>
        <v>207</v>
      </c>
      <c r="J51" s="13">
        <f t="shared" si="23"/>
        <v>146</v>
      </c>
      <c r="K51" s="13">
        <f t="shared" si="23"/>
        <v>198</v>
      </c>
      <c r="L51" s="13">
        <f t="shared" si="23"/>
        <v>204</v>
      </c>
      <c r="M51" s="13">
        <f t="shared" si="23"/>
        <v>198.5</v>
      </c>
      <c r="N51" s="13">
        <f t="shared" si="23"/>
        <v>198.5</v>
      </c>
      <c r="O51" s="13">
        <f t="shared" si="23"/>
        <v>198.5</v>
      </c>
      <c r="P51" s="56">
        <f>P54</f>
        <v>2029.5</v>
      </c>
      <c r="Q51" s="67"/>
      <c r="R51" s="42"/>
      <c r="S51" s="68"/>
    </row>
    <row r="52" spans="2:19">
      <c r="B52" s="102" t="s">
        <v>26</v>
      </c>
      <c r="C52" s="9" t="s">
        <v>12</v>
      </c>
      <c r="D52" s="15"/>
      <c r="E52" s="9"/>
      <c r="F52" s="15"/>
      <c r="G52" s="9"/>
      <c r="H52" s="15"/>
      <c r="I52" s="9"/>
      <c r="J52" s="15"/>
      <c r="K52" s="79"/>
      <c r="L52" s="15"/>
      <c r="M52" s="79"/>
      <c r="N52" s="96"/>
      <c r="O52" s="96"/>
      <c r="P52" s="18"/>
      <c r="Q52" s="20"/>
      <c r="R52" s="19"/>
      <c r="S52" s="68"/>
    </row>
    <row r="53" spans="2:19">
      <c r="B53" s="103"/>
      <c r="C53" s="9" t="s">
        <v>2</v>
      </c>
      <c r="D53" s="15"/>
      <c r="E53" s="9"/>
      <c r="F53" s="15"/>
      <c r="G53" s="9"/>
      <c r="H53" s="15"/>
      <c r="I53" s="9"/>
      <c r="J53" s="15"/>
      <c r="K53" s="9"/>
      <c r="L53" s="15"/>
      <c r="M53" s="9"/>
      <c r="N53" s="32"/>
      <c r="O53" s="32"/>
      <c r="P53" s="32"/>
      <c r="Q53" s="20"/>
      <c r="R53" s="19"/>
      <c r="S53" s="68"/>
    </row>
    <row r="54" spans="2:19" ht="43.5" customHeight="1">
      <c r="B54" s="104"/>
      <c r="C54" s="30" t="s">
        <v>5</v>
      </c>
      <c r="D54" s="29"/>
      <c r="E54" s="30">
        <v>120.2</v>
      </c>
      <c r="F54" s="29">
        <v>195.5</v>
      </c>
      <c r="G54" s="30">
        <v>175.7</v>
      </c>
      <c r="H54" s="29">
        <v>187.6</v>
      </c>
      <c r="I54" s="30">
        <v>207</v>
      </c>
      <c r="J54" s="29">
        <v>146</v>
      </c>
      <c r="K54" s="30">
        <v>198</v>
      </c>
      <c r="L54" s="29">
        <v>204</v>
      </c>
      <c r="M54" s="30">
        <v>198.5</v>
      </c>
      <c r="N54" s="99">
        <v>198.5</v>
      </c>
      <c r="O54" s="99">
        <v>198.5</v>
      </c>
      <c r="P54" s="18">
        <f>E54+F54+G54+H54+I54+J54+K54+L54+M54+N54+O54</f>
        <v>2029.5</v>
      </c>
      <c r="Q54" s="21"/>
      <c r="R54" s="12"/>
      <c r="S54" s="77"/>
    </row>
  </sheetData>
  <mergeCells count="17">
    <mergeCell ref="F6:L6"/>
    <mergeCell ref="N1:P1"/>
    <mergeCell ref="N2:P2"/>
    <mergeCell ref="N5:P5"/>
    <mergeCell ref="N3:P3"/>
    <mergeCell ref="N4:P4"/>
    <mergeCell ref="B52:B54"/>
    <mergeCell ref="B15:B18"/>
    <mergeCell ref="B10:B13"/>
    <mergeCell ref="B40:B42"/>
    <mergeCell ref="B44:B46"/>
    <mergeCell ref="B48:B50"/>
    <mergeCell ref="B20:B22"/>
    <mergeCell ref="B24:B26"/>
    <mergeCell ref="B32:B34"/>
    <mergeCell ref="B35:B38"/>
    <mergeCell ref="B28:B3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культура</vt:lpstr>
      <vt:lpstr>культура!Область_печати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NachFO</dc:creator>
  <cp:lastModifiedBy>NachFO</cp:lastModifiedBy>
  <cp:lastPrinted>2023-03-21T12:54:29Z</cp:lastPrinted>
  <dcterms:created xsi:type="dcterms:W3CDTF">2018-06-07T08:19:42Z</dcterms:created>
  <dcterms:modified xsi:type="dcterms:W3CDTF">2023-03-22T12:04:45Z</dcterms:modified>
</cp:coreProperties>
</file>