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<sst xmlns="http://schemas.openxmlformats.org/spreadsheetml/2006/main" count="193" uniqueCount="139">
  <si>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</si>
  <si>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</si>
  <si>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</si>
  <si>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</si>
  <si>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</si>
  <si>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</si>
  <si>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</si>
  <si>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</si>
  <si>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</si>
  <si>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</si>
  <si>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</si>
  <si>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</si>
  <si>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</si>
  <si>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</si>
  <si>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</si>
  <si>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</si>
  <si>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</si>
  <si>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</si>
  <si>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</si>
  <si>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</si>
  <si>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</si>
  <si>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</si>
  <si>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</si>
  <si>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</si>
  <si>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</si>
  <si>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</si>
  <si>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</si>
  <si>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</si>
  <si>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</si>
  <si>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</si>
  <si>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</si>
  <si>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</si>
  <si>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</si>
  <si>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</si>
  <si>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</si>
  <si>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</si>
  <si>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</si>
  <si>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</si>
  <si>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</si>
  <si>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</si>
  <si>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</si>
  <si>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</si>
  <si>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</si>
  <si>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</si>
  <si>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</si>
  <si>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</si>
  <si>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</si>
  <si>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</si>
  <si>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</si>
  <si>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</si>
  <si>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</si>
  <si>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</si>
  <si>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</si>
  <si>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</si>
  <si>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</si>
  <si>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</si>
  <si>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</si>
  <si>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</si>
  <si>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</si>
  <si>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</si>
  <si>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</si>
  <si>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</si>
  <si>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</si>
  <si>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</si>
  <si>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</si>
  <si>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</si>
  <si>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</si>
  <si>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</si>
  <si>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</si>
  <si>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</si>
  <si>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</si>
  <si>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</si>
  <si>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</si>
  <si>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</si>
  <si>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</si>
  <si>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</si>
  <si>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</si>
  <si>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</si>
  <si>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</si>
  <si>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</si>
  <si>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</si>
  <si>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</si>
  <si>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</si>
  <si>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</si>
  <si>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</si>
  <si>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</si>
  <si>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</si>
  <si>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</si>
  <si>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</si>
  <si>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</si>
  <si>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</si>
  <si>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</si>
  <si>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</si>
  <si>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</si>
  <si>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</si>
  <si>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</si>
  <si>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</si>
  <si>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</si>
  <si>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</si>
  <si>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</si>
  <si>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</si>
  <si>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</si>
  <si>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</si>
  <si>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</si>
  <si>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</si>
  <si>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</si>
  <si>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</si>
  <si>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</si>
  <si>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</si>
  <si>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</si>
  <si>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</si>
  <si>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</si>
  <si>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</si>
  <si>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</si>
  <si>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</si>
  <si>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</si>
  <si>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</si>
  <si>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</si>
  <si>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</si>
  <si>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</si>
  <si>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</si>
  <si>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</si>
  <si>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</si>
  <si>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0700</t>
  </si>
  <si>
    <t>доходы в виде арендной платы за земельные участки</t>
  </si>
  <si>
    <t>1300</t>
  </si>
  <si>
    <t>доходы поступающие в порядке возмещения расходов</t>
  </si>
  <si>
    <t>прочие безвозмездные поступления</t>
  </si>
  <si>
    <t>доходы от уплаты акцизов</t>
  </si>
  <si>
    <t>прочие доходы от платных услуг</t>
  </si>
  <si>
    <t>доходы от перечисления части прибыли</t>
  </si>
  <si>
    <t>Глава администрации поселка Ставрово</t>
  </si>
  <si>
    <t>В.Я.Ермаков</t>
  </si>
  <si>
    <t>возврат субсидий прошлых лет</t>
  </si>
  <si>
    <t>Начальник финансового отдела</t>
  </si>
  <si>
    <t>З.З.Леонтьева</t>
  </si>
  <si>
    <t>Кассовый план исполнения  бюджета МО Поселок Ставрово на  2019 год</t>
  </si>
  <si>
    <t>(по состоянию на 1 апреля 2019 года)</t>
  </si>
  <si>
    <t>01.04.2019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</si>
</sst>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4" borderId="19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5.875" style="1" customWidth="1"/>
    <col min="2" max="2" width="4.375" style="1" customWidth="1"/>
    <col min="3" max="3" width="8.375" style="1" customWidth="1"/>
    <col min="4" max="4" width="9.00390625" style="1" customWidth="1"/>
    <col min="5" max="5" width="8.375" style="1" customWidth="1"/>
    <col min="6" max="6" width="8.50390625" style="1" customWidth="1"/>
    <col min="7" max="7" width="7.625" style="1" customWidth="1"/>
    <col min="8" max="8" width="9.50390625" style="1" customWidth="1"/>
    <col min="9" max="9" width="7.50390625" style="1" customWidth="1"/>
    <col min="10" max="10" width="9.00390625" style="1" customWidth="1"/>
    <col min="11" max="11" width="9.125" style="1" customWidth="1"/>
    <col min="12" max="12" width="8.625" style="1" customWidth="1"/>
    <col min="13" max="13" width="7.625" style="1" customWidth="1"/>
    <col min="14" max="14" width="8.375" style="1" customWidth="1"/>
    <col min="15" max="15" width="7.625" style="1" customWidth="1"/>
    <col min="16" max="16" width="10.00390625" style="1" customWidth="1"/>
    <col min="17" max="17" width="8.00390625" style="1" customWidth="1"/>
    <col min="18" max="18" width="8.3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5" t="s">
        <v>46</v>
      </c>
    </row>
    <row r="2" ht="12.75">
      <c r="O2" s="25" t="s">
        <v>0</v>
      </c>
    </row>
    <row r="3" ht="12.75">
      <c r="O3" s="25" t="s">
        <v>1</v>
      </c>
    </row>
    <row r="4" ht="12.75">
      <c r="O4" s="25" t="s">
        <v>83</v>
      </c>
    </row>
    <row r="5" ht="12.75">
      <c r="O5" s="25" t="s">
        <v>79</v>
      </c>
    </row>
    <row r="6" ht="12.75">
      <c r="O6" s="25" t="s">
        <v>80</v>
      </c>
    </row>
    <row r="7" ht="12.75">
      <c r="O7" s="25" t="s">
        <v>92</v>
      </c>
    </row>
    <row r="8" ht="12.75">
      <c r="O8" s="25"/>
    </row>
    <row r="9" ht="17.25">
      <c r="C9" s="3" t="s">
        <v>136</v>
      </c>
    </row>
    <row r="10" spans="4:20" ht="18" thickBot="1">
      <c r="D10" s="92"/>
      <c r="E10" s="93" t="s">
        <v>137</v>
      </c>
      <c r="F10" s="94"/>
      <c r="G10" s="94"/>
      <c r="H10" s="94"/>
      <c r="I10" s="94"/>
      <c r="J10" s="94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138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4" t="s">
        <v>2</v>
      </c>
      <c r="B15" s="106" t="s">
        <v>3</v>
      </c>
      <c r="C15" s="108" t="s">
        <v>82</v>
      </c>
      <c r="D15" s="110" t="s">
        <v>68</v>
      </c>
      <c r="E15" s="112" t="s">
        <v>4</v>
      </c>
      <c r="F15" s="113"/>
      <c r="G15" s="113"/>
      <c r="H15" s="102" t="s">
        <v>8</v>
      </c>
      <c r="I15" s="112" t="s">
        <v>40</v>
      </c>
      <c r="J15" s="113"/>
      <c r="K15" s="113"/>
      <c r="L15" s="102" t="s">
        <v>43</v>
      </c>
      <c r="M15" s="114" t="s">
        <v>41</v>
      </c>
      <c r="N15" s="113"/>
      <c r="O15" s="113"/>
      <c r="P15" s="115" t="s">
        <v>44</v>
      </c>
      <c r="Q15" s="112" t="s">
        <v>42</v>
      </c>
      <c r="R15" s="113"/>
      <c r="S15" s="113"/>
      <c r="T15" s="102" t="s">
        <v>45</v>
      </c>
    </row>
    <row r="16" spans="1:20" ht="51.75" customHeight="1">
      <c r="A16" s="105"/>
      <c r="B16" s="107"/>
      <c r="C16" s="109"/>
      <c r="D16" s="111"/>
      <c r="E16" s="51" t="s">
        <v>5</v>
      </c>
      <c r="F16" s="6" t="s">
        <v>6</v>
      </c>
      <c r="G16" s="6" t="s">
        <v>7</v>
      </c>
      <c r="H16" s="103"/>
      <c r="I16" s="68" t="s">
        <v>9</v>
      </c>
      <c r="J16" s="6" t="s">
        <v>10</v>
      </c>
      <c r="K16" s="6" t="s">
        <v>11</v>
      </c>
      <c r="L16" s="103"/>
      <c r="M16" s="50" t="s">
        <v>12</v>
      </c>
      <c r="N16" s="59" t="s">
        <v>13</v>
      </c>
      <c r="O16" s="64" t="s">
        <v>14</v>
      </c>
      <c r="P16" s="116"/>
      <c r="Q16" s="68" t="s">
        <v>15</v>
      </c>
      <c r="R16" s="6" t="s">
        <v>16</v>
      </c>
      <c r="S16" s="6" t="s">
        <v>17</v>
      </c>
      <c r="T16" s="103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3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4">
        <f t="shared" si="0"/>
        <v>13</v>
      </c>
      <c r="N17" s="60">
        <f t="shared" si="0"/>
        <v>14</v>
      </c>
      <c r="O17" s="65">
        <f t="shared" si="0"/>
        <v>15</v>
      </c>
      <c r="P17" s="43">
        <f t="shared" si="0"/>
        <v>16</v>
      </c>
      <c r="Q17" s="69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19" t="s">
        <v>18</v>
      </c>
      <c r="B18" s="10" t="s">
        <v>24</v>
      </c>
      <c r="C18" s="66">
        <v>2585</v>
      </c>
      <c r="D18" s="85">
        <v>2585</v>
      </c>
      <c r="E18" s="52">
        <v>2585</v>
      </c>
      <c r="F18" s="11">
        <v>1926</v>
      </c>
      <c r="G18" s="11">
        <v>1370</v>
      </c>
      <c r="H18" s="53">
        <v>2585</v>
      </c>
      <c r="I18" s="52">
        <v>2350</v>
      </c>
      <c r="J18" s="11">
        <v>1672</v>
      </c>
      <c r="K18" s="11">
        <v>1119</v>
      </c>
      <c r="L18" s="53">
        <v>2350</v>
      </c>
      <c r="M18" s="34">
        <v>69</v>
      </c>
      <c r="N18" s="61">
        <v>475</v>
      </c>
      <c r="O18" s="66">
        <v>435</v>
      </c>
      <c r="P18" s="36">
        <v>69</v>
      </c>
      <c r="Q18" s="70">
        <v>969</v>
      </c>
      <c r="R18" s="11">
        <v>982</v>
      </c>
      <c r="S18" s="11">
        <v>866</v>
      </c>
      <c r="T18" s="53">
        <v>969</v>
      </c>
    </row>
    <row r="19" spans="1:20" ht="12.75">
      <c r="A19" s="58" t="s">
        <v>93</v>
      </c>
      <c r="B19" s="7" t="s">
        <v>25</v>
      </c>
      <c r="C19" s="8">
        <f>C20+C27</f>
        <v>56014</v>
      </c>
      <c r="D19" s="8">
        <f>D20+D27</f>
        <v>56014</v>
      </c>
      <c r="E19" s="8">
        <f aca="true" t="shared" si="1" ref="E19:T19">E20+E27</f>
        <v>1661</v>
      </c>
      <c r="F19" s="63">
        <f t="shared" si="1"/>
        <v>2469</v>
      </c>
      <c r="G19" s="8">
        <f t="shared" si="1"/>
        <v>3724</v>
      </c>
      <c r="H19" s="76">
        <f t="shared" si="1"/>
        <v>7854</v>
      </c>
      <c r="I19" s="8">
        <f t="shared" si="1"/>
        <v>2637</v>
      </c>
      <c r="J19" s="8">
        <f t="shared" si="1"/>
        <v>1636</v>
      </c>
      <c r="K19" s="8">
        <f t="shared" si="1"/>
        <v>2251</v>
      </c>
      <c r="L19" s="76">
        <f t="shared" si="1"/>
        <v>6524</v>
      </c>
      <c r="M19" s="8">
        <f t="shared" si="1"/>
        <v>2854</v>
      </c>
      <c r="N19" s="84">
        <f>N20+N27</f>
        <v>1773</v>
      </c>
      <c r="O19" s="63">
        <f t="shared" si="1"/>
        <v>1456</v>
      </c>
      <c r="P19" s="76">
        <f t="shared" si="1"/>
        <v>6083</v>
      </c>
      <c r="Q19" s="63">
        <f t="shared" si="1"/>
        <v>3741</v>
      </c>
      <c r="R19" s="8">
        <f t="shared" si="1"/>
        <v>2502</v>
      </c>
      <c r="S19" s="8">
        <f t="shared" si="1"/>
        <v>29310</v>
      </c>
      <c r="T19" s="76">
        <f t="shared" si="1"/>
        <v>35553</v>
      </c>
    </row>
    <row r="20" spans="1:20" ht="12.75">
      <c r="A20" s="46" t="s">
        <v>117</v>
      </c>
      <c r="B20" s="7"/>
      <c r="C20" s="8">
        <f>C21+C23+C24+C25+C22+C26</f>
        <v>23423</v>
      </c>
      <c r="D20" s="8">
        <f aca="true" t="shared" si="2" ref="D20:T20">D21+D23+D24+D25+D22+D26</f>
        <v>23423</v>
      </c>
      <c r="E20" s="8">
        <f t="shared" si="2"/>
        <v>1173</v>
      </c>
      <c r="F20" s="8">
        <f t="shared" si="2"/>
        <v>2170</v>
      </c>
      <c r="G20" s="8">
        <f t="shared" si="2"/>
        <v>1855</v>
      </c>
      <c r="H20" s="8">
        <f t="shared" si="2"/>
        <v>5198</v>
      </c>
      <c r="I20" s="8">
        <f t="shared" si="2"/>
        <v>2210</v>
      </c>
      <c r="J20" s="8">
        <f t="shared" si="2"/>
        <v>1285</v>
      </c>
      <c r="K20" s="8">
        <f t="shared" si="2"/>
        <v>1944</v>
      </c>
      <c r="L20" s="8">
        <f t="shared" si="2"/>
        <v>5439</v>
      </c>
      <c r="M20" s="8">
        <f t="shared" si="2"/>
        <v>2486</v>
      </c>
      <c r="N20" s="8">
        <f>N21+N23+N24+N25+N22+N26</f>
        <v>1482</v>
      </c>
      <c r="O20" s="8">
        <f t="shared" si="2"/>
        <v>1178</v>
      </c>
      <c r="P20" s="8">
        <f t="shared" si="2"/>
        <v>5146</v>
      </c>
      <c r="Q20" s="8">
        <f t="shared" si="2"/>
        <v>3366</v>
      </c>
      <c r="R20" s="8">
        <f t="shared" si="2"/>
        <v>2203</v>
      </c>
      <c r="S20" s="8">
        <f t="shared" si="2"/>
        <v>2071</v>
      </c>
      <c r="T20" s="8">
        <f t="shared" si="2"/>
        <v>7640</v>
      </c>
    </row>
    <row r="21" spans="1:20" ht="12.75">
      <c r="A21" s="45" t="s">
        <v>94</v>
      </c>
      <c r="B21" s="47"/>
      <c r="C21" s="48">
        <v>8936</v>
      </c>
      <c r="D21" s="49">
        <f>H21+L21+P21+T21</f>
        <v>8936</v>
      </c>
      <c r="E21" s="72">
        <v>514</v>
      </c>
      <c r="F21" s="73">
        <v>732</v>
      </c>
      <c r="G21" s="73">
        <v>814</v>
      </c>
      <c r="H21" s="56">
        <f aca="true" t="shared" si="3" ref="H21:H26">E21+F21+G21</f>
        <v>2060</v>
      </c>
      <c r="I21" s="72">
        <v>800</v>
      </c>
      <c r="J21" s="73">
        <v>738</v>
      </c>
      <c r="K21" s="73">
        <v>802</v>
      </c>
      <c r="L21" s="56">
        <f aca="true" t="shared" si="4" ref="L21:L26">I21+J21+K21</f>
        <v>2340</v>
      </c>
      <c r="M21" s="77">
        <v>724</v>
      </c>
      <c r="N21" s="73">
        <v>740</v>
      </c>
      <c r="O21" s="73">
        <v>784</v>
      </c>
      <c r="P21" s="49">
        <f aca="true" t="shared" si="5" ref="P21:P26">M21+N21+O21</f>
        <v>2248</v>
      </c>
      <c r="Q21" s="72">
        <v>870</v>
      </c>
      <c r="R21" s="73">
        <v>850</v>
      </c>
      <c r="S21" s="73">
        <v>568</v>
      </c>
      <c r="T21" s="56">
        <f aca="true" t="shared" si="6" ref="T21:T26">Q21+R21+S21</f>
        <v>2288</v>
      </c>
    </row>
    <row r="22" spans="1:20" ht="12.75">
      <c r="A22" s="45" t="s">
        <v>128</v>
      </c>
      <c r="B22" s="47"/>
      <c r="C22" s="48">
        <v>1012</v>
      </c>
      <c r="D22" s="49">
        <f>H22+L22+P22+T22</f>
        <v>1012</v>
      </c>
      <c r="E22" s="72">
        <v>106</v>
      </c>
      <c r="F22" s="73">
        <v>84</v>
      </c>
      <c r="G22" s="73">
        <v>83</v>
      </c>
      <c r="H22" s="56">
        <f t="shared" si="3"/>
        <v>273</v>
      </c>
      <c r="I22" s="72">
        <v>70</v>
      </c>
      <c r="J22" s="73">
        <v>70</v>
      </c>
      <c r="K22" s="73">
        <v>77</v>
      </c>
      <c r="L22" s="56">
        <f t="shared" si="4"/>
        <v>217</v>
      </c>
      <c r="M22" s="77">
        <v>95</v>
      </c>
      <c r="N22" s="73">
        <v>98</v>
      </c>
      <c r="O22" s="73">
        <v>98</v>
      </c>
      <c r="P22" s="49">
        <f t="shared" si="5"/>
        <v>291</v>
      </c>
      <c r="Q22" s="72">
        <v>77</v>
      </c>
      <c r="R22" s="73">
        <v>77</v>
      </c>
      <c r="S22" s="73">
        <v>77</v>
      </c>
      <c r="T22" s="86">
        <f>Q22+R22+S22</f>
        <v>231</v>
      </c>
    </row>
    <row r="23" spans="1:20" ht="12.75">
      <c r="A23" s="45" t="s">
        <v>95</v>
      </c>
      <c r="B23" s="47"/>
      <c r="C23" s="48">
        <v>41</v>
      </c>
      <c r="D23" s="85">
        <f aca="true" t="shared" si="7" ref="D23:D62">H23+L23+P23+T23</f>
        <v>41</v>
      </c>
      <c r="E23" s="72"/>
      <c r="F23" s="73">
        <v>0</v>
      </c>
      <c r="G23" s="73">
        <v>1</v>
      </c>
      <c r="H23" s="56">
        <f t="shared" si="3"/>
        <v>1</v>
      </c>
      <c r="I23" s="72">
        <v>39</v>
      </c>
      <c r="J23" s="73"/>
      <c r="K23" s="73"/>
      <c r="L23" s="56">
        <f t="shared" si="4"/>
        <v>39</v>
      </c>
      <c r="M23" s="77">
        <v>1</v>
      </c>
      <c r="N23" s="73"/>
      <c r="O23" s="73"/>
      <c r="P23" s="49">
        <f t="shared" si="5"/>
        <v>1</v>
      </c>
      <c r="Q23" s="72"/>
      <c r="R23" s="73"/>
      <c r="S23" s="73"/>
      <c r="T23" s="56">
        <f t="shared" si="6"/>
        <v>0</v>
      </c>
    </row>
    <row r="24" spans="1:20" ht="12.75">
      <c r="A24" s="45" t="s">
        <v>96</v>
      </c>
      <c r="B24" s="47"/>
      <c r="C24" s="48">
        <v>870</v>
      </c>
      <c r="D24" s="49">
        <f t="shared" si="7"/>
        <v>870</v>
      </c>
      <c r="E24" s="72">
        <v>11</v>
      </c>
      <c r="F24" s="73">
        <v>5</v>
      </c>
      <c r="G24" s="73">
        <v>29</v>
      </c>
      <c r="H24" s="56">
        <f t="shared" si="3"/>
        <v>45</v>
      </c>
      <c r="I24" s="72">
        <v>7</v>
      </c>
      <c r="J24" s="73">
        <v>3</v>
      </c>
      <c r="K24" s="73">
        <v>15</v>
      </c>
      <c r="L24" s="57">
        <f t="shared" si="4"/>
        <v>25</v>
      </c>
      <c r="M24" s="77">
        <v>3</v>
      </c>
      <c r="N24" s="73">
        <v>25</v>
      </c>
      <c r="O24" s="73">
        <v>40</v>
      </c>
      <c r="P24" s="49">
        <f t="shared" si="5"/>
        <v>68</v>
      </c>
      <c r="Q24" s="72">
        <v>234</v>
      </c>
      <c r="R24" s="73">
        <v>244</v>
      </c>
      <c r="S24" s="73">
        <v>254</v>
      </c>
      <c r="T24" s="56">
        <f t="shared" si="6"/>
        <v>732</v>
      </c>
    </row>
    <row r="25" spans="1:20" ht="12.75">
      <c r="A25" s="45" t="s">
        <v>97</v>
      </c>
      <c r="B25" s="47"/>
      <c r="C25" s="48">
        <v>12519</v>
      </c>
      <c r="D25" s="49">
        <f>H25+L25+P25+T25</f>
        <v>12519</v>
      </c>
      <c r="E25" s="72">
        <v>539</v>
      </c>
      <c r="F25" s="73">
        <v>1343</v>
      </c>
      <c r="G25" s="73">
        <v>922</v>
      </c>
      <c r="H25" s="56">
        <f t="shared" si="3"/>
        <v>2804</v>
      </c>
      <c r="I25" s="72">
        <v>1291</v>
      </c>
      <c r="J25" s="73">
        <v>472</v>
      </c>
      <c r="K25" s="73">
        <v>1048</v>
      </c>
      <c r="L25" s="56">
        <f t="shared" si="4"/>
        <v>2811</v>
      </c>
      <c r="M25" s="77">
        <v>1658</v>
      </c>
      <c r="N25" s="73">
        <v>616</v>
      </c>
      <c r="O25" s="73">
        <v>252</v>
      </c>
      <c r="P25" s="49">
        <f t="shared" si="5"/>
        <v>2526</v>
      </c>
      <c r="Q25" s="72">
        <v>2180</v>
      </c>
      <c r="R25" s="73">
        <v>1028</v>
      </c>
      <c r="S25" s="73">
        <v>1170</v>
      </c>
      <c r="T25" s="56">
        <f t="shared" si="6"/>
        <v>4378</v>
      </c>
    </row>
    <row r="26" spans="1:20" ht="12.75">
      <c r="A26" s="45" t="s">
        <v>98</v>
      </c>
      <c r="B26" s="47"/>
      <c r="C26" s="8">
        <v>45</v>
      </c>
      <c r="D26" s="49">
        <f>H26+L26+P26+T26</f>
        <v>45</v>
      </c>
      <c r="E26" s="79">
        <v>3</v>
      </c>
      <c r="F26" s="73">
        <v>6</v>
      </c>
      <c r="G26" s="73">
        <v>6</v>
      </c>
      <c r="H26" s="83">
        <f t="shared" si="3"/>
        <v>15</v>
      </c>
      <c r="I26" s="72">
        <v>3</v>
      </c>
      <c r="J26" s="73">
        <v>2</v>
      </c>
      <c r="K26" s="73">
        <v>2</v>
      </c>
      <c r="L26" s="56">
        <f t="shared" si="4"/>
        <v>7</v>
      </c>
      <c r="M26" s="77">
        <v>5</v>
      </c>
      <c r="N26" s="73">
        <v>3</v>
      </c>
      <c r="O26" s="73">
        <v>4</v>
      </c>
      <c r="P26" s="49">
        <f t="shared" si="5"/>
        <v>12</v>
      </c>
      <c r="Q26" s="72">
        <v>5</v>
      </c>
      <c r="R26" s="73">
        <v>4</v>
      </c>
      <c r="S26" s="73">
        <v>2</v>
      </c>
      <c r="T26" s="56">
        <f t="shared" si="6"/>
        <v>11</v>
      </c>
    </row>
    <row r="27" spans="1:20" ht="12.75">
      <c r="A27" s="46" t="s">
        <v>118</v>
      </c>
      <c r="B27" s="7"/>
      <c r="C27" s="8">
        <f>SUM(C28:C36)</f>
        <v>32591</v>
      </c>
      <c r="D27" s="8">
        <f>SUM(D28:D36)</f>
        <v>32591</v>
      </c>
      <c r="E27" s="8">
        <f aca="true" t="shared" si="8" ref="E27:T27">SUM(E28:E36)</f>
        <v>488</v>
      </c>
      <c r="F27" s="8">
        <f t="shared" si="8"/>
        <v>299</v>
      </c>
      <c r="G27" s="8">
        <f t="shared" si="8"/>
        <v>1869</v>
      </c>
      <c r="H27" s="8">
        <f t="shared" si="8"/>
        <v>2656</v>
      </c>
      <c r="I27" s="8">
        <f t="shared" si="8"/>
        <v>427</v>
      </c>
      <c r="J27" s="8">
        <f>SUM(J28:J36)</f>
        <v>351</v>
      </c>
      <c r="K27" s="8">
        <f t="shared" si="8"/>
        <v>307</v>
      </c>
      <c r="L27" s="8">
        <f t="shared" si="8"/>
        <v>1085</v>
      </c>
      <c r="M27" s="8">
        <f t="shared" si="8"/>
        <v>368</v>
      </c>
      <c r="N27" s="8">
        <f t="shared" si="8"/>
        <v>291</v>
      </c>
      <c r="O27" s="8">
        <f t="shared" si="8"/>
        <v>278</v>
      </c>
      <c r="P27" s="8">
        <f t="shared" si="8"/>
        <v>937</v>
      </c>
      <c r="Q27" s="8">
        <f t="shared" si="8"/>
        <v>375</v>
      </c>
      <c r="R27" s="8">
        <f t="shared" si="8"/>
        <v>299</v>
      </c>
      <c r="S27" s="8">
        <f t="shared" si="8"/>
        <v>27239</v>
      </c>
      <c r="T27" s="8">
        <f t="shared" si="8"/>
        <v>27913</v>
      </c>
    </row>
    <row r="28" spans="1:20" ht="26.25">
      <c r="A28" s="45" t="s">
        <v>130</v>
      </c>
      <c r="B28" s="47"/>
      <c r="C28" s="48">
        <v>0</v>
      </c>
      <c r="D28" s="49">
        <f>H28+L28+P28+T28</f>
        <v>0</v>
      </c>
      <c r="E28" s="74"/>
      <c r="F28" s="73"/>
      <c r="G28" s="73"/>
      <c r="H28" s="83">
        <f aca="true" t="shared" si="9" ref="H28:H38">E28+F28+G28</f>
        <v>0</v>
      </c>
      <c r="I28" s="72"/>
      <c r="J28" s="73"/>
      <c r="K28" s="73"/>
      <c r="L28" s="56">
        <f>I28+J28+K28</f>
        <v>0</v>
      </c>
      <c r="M28" s="77"/>
      <c r="N28" s="73"/>
      <c r="O28" s="73"/>
      <c r="P28" s="83">
        <f>M28+N28+O28</f>
        <v>0</v>
      </c>
      <c r="Q28" s="72"/>
      <c r="R28" s="73"/>
      <c r="S28" s="73"/>
      <c r="T28" s="56">
        <f aca="true" t="shared" si="10" ref="T28:T37">Q28+R28+S28</f>
        <v>0</v>
      </c>
    </row>
    <row r="29" spans="1:20" ht="26.25">
      <c r="A29" s="45" t="s">
        <v>124</v>
      </c>
      <c r="B29" s="47"/>
      <c r="C29" s="48">
        <v>1050</v>
      </c>
      <c r="D29" s="49">
        <f t="shared" si="7"/>
        <v>1050</v>
      </c>
      <c r="E29" s="72">
        <v>248</v>
      </c>
      <c r="F29" s="73">
        <v>36</v>
      </c>
      <c r="G29" s="73">
        <v>154</v>
      </c>
      <c r="H29" s="86">
        <f t="shared" si="9"/>
        <v>438</v>
      </c>
      <c r="I29" s="72">
        <v>100</v>
      </c>
      <c r="J29" s="73">
        <v>100</v>
      </c>
      <c r="K29" s="73">
        <v>53</v>
      </c>
      <c r="L29" s="56">
        <f aca="true" t="shared" si="11" ref="L29:L37">I29+J29+K29</f>
        <v>253</v>
      </c>
      <c r="M29" s="77">
        <v>72</v>
      </c>
      <c r="N29" s="73">
        <v>43</v>
      </c>
      <c r="O29" s="73">
        <v>44</v>
      </c>
      <c r="P29" s="49">
        <f aca="true" t="shared" si="12" ref="P29:P37">M29+N29+O29</f>
        <v>159</v>
      </c>
      <c r="Q29" s="72">
        <v>50</v>
      </c>
      <c r="R29" s="73">
        <v>50</v>
      </c>
      <c r="S29" s="73">
        <v>100</v>
      </c>
      <c r="T29" s="56">
        <f t="shared" si="10"/>
        <v>200</v>
      </c>
    </row>
    <row r="30" spans="1:20" ht="24.75" customHeight="1">
      <c r="A30" s="45" t="s">
        <v>99</v>
      </c>
      <c r="B30" s="47"/>
      <c r="C30" s="48">
        <v>1300</v>
      </c>
      <c r="D30" s="49">
        <f t="shared" si="7"/>
        <v>1300</v>
      </c>
      <c r="E30" s="72">
        <v>68</v>
      </c>
      <c r="F30" s="73">
        <v>87</v>
      </c>
      <c r="G30" s="73">
        <v>104</v>
      </c>
      <c r="H30" s="86">
        <f t="shared" si="9"/>
        <v>259</v>
      </c>
      <c r="I30" s="72">
        <v>174</v>
      </c>
      <c r="J30" s="73">
        <v>108</v>
      </c>
      <c r="K30" s="73">
        <v>109</v>
      </c>
      <c r="L30" s="56">
        <f t="shared" si="11"/>
        <v>391</v>
      </c>
      <c r="M30" s="77">
        <v>108</v>
      </c>
      <c r="N30" s="73">
        <v>108</v>
      </c>
      <c r="O30" s="73">
        <v>109</v>
      </c>
      <c r="P30" s="85">
        <f t="shared" si="12"/>
        <v>325</v>
      </c>
      <c r="Q30" s="72">
        <v>108</v>
      </c>
      <c r="R30" s="73">
        <v>108</v>
      </c>
      <c r="S30" s="73">
        <v>109</v>
      </c>
      <c r="T30" s="56">
        <f t="shared" si="10"/>
        <v>325</v>
      </c>
    </row>
    <row r="31" spans="1:20" ht="12.75">
      <c r="A31" s="45" t="s">
        <v>100</v>
      </c>
      <c r="B31" s="47"/>
      <c r="C31" s="48">
        <v>600</v>
      </c>
      <c r="D31" s="49">
        <f t="shared" si="7"/>
        <v>600</v>
      </c>
      <c r="E31" s="72">
        <v>57</v>
      </c>
      <c r="F31" s="73">
        <v>49</v>
      </c>
      <c r="G31" s="73">
        <v>16</v>
      </c>
      <c r="H31" s="56">
        <f t="shared" si="9"/>
        <v>122</v>
      </c>
      <c r="I31" s="72">
        <v>38</v>
      </c>
      <c r="J31" s="73">
        <v>40</v>
      </c>
      <c r="K31" s="73">
        <v>40</v>
      </c>
      <c r="L31" s="86">
        <f t="shared" si="11"/>
        <v>118</v>
      </c>
      <c r="M31" s="77">
        <v>85</v>
      </c>
      <c r="N31" s="73">
        <v>40</v>
      </c>
      <c r="O31" s="73">
        <v>35</v>
      </c>
      <c r="P31" s="85">
        <f t="shared" si="12"/>
        <v>160</v>
      </c>
      <c r="Q31" s="72">
        <v>100</v>
      </c>
      <c r="R31" s="73">
        <v>40</v>
      </c>
      <c r="S31" s="73">
        <v>60</v>
      </c>
      <c r="T31" s="56">
        <f t="shared" si="10"/>
        <v>200</v>
      </c>
    </row>
    <row r="32" spans="1:20" ht="26.25">
      <c r="A32" s="45" t="s">
        <v>101</v>
      </c>
      <c r="B32" s="47"/>
      <c r="C32" s="48">
        <v>0</v>
      </c>
      <c r="D32" s="85">
        <f t="shared" si="7"/>
        <v>0</v>
      </c>
      <c r="E32" s="72"/>
      <c r="F32" s="73"/>
      <c r="G32" s="73"/>
      <c r="H32" s="56">
        <f t="shared" si="9"/>
        <v>0</v>
      </c>
      <c r="I32" s="72"/>
      <c r="J32" s="73"/>
      <c r="K32" s="73"/>
      <c r="L32" s="56">
        <f t="shared" si="11"/>
        <v>0</v>
      </c>
      <c r="M32" s="77"/>
      <c r="N32" s="73"/>
      <c r="O32" s="73"/>
      <c r="P32" s="49">
        <f t="shared" si="12"/>
        <v>0</v>
      </c>
      <c r="Q32" s="72"/>
      <c r="R32" s="73"/>
      <c r="S32" s="73"/>
      <c r="T32" s="56">
        <f t="shared" si="10"/>
        <v>0</v>
      </c>
    </row>
    <row r="33" spans="1:20" ht="26.25">
      <c r="A33" s="45" t="s">
        <v>126</v>
      </c>
      <c r="B33" s="47"/>
      <c r="C33" s="48">
        <v>150</v>
      </c>
      <c r="D33" s="85">
        <f t="shared" si="7"/>
        <v>150</v>
      </c>
      <c r="E33" s="72">
        <v>1</v>
      </c>
      <c r="F33" s="73">
        <v>25</v>
      </c>
      <c r="G33" s="73">
        <v>6</v>
      </c>
      <c r="H33" s="56">
        <f t="shared" si="9"/>
        <v>32</v>
      </c>
      <c r="I33" s="72">
        <v>20</v>
      </c>
      <c r="J33" s="73">
        <v>12</v>
      </c>
      <c r="K33" s="73">
        <v>11</v>
      </c>
      <c r="L33" s="56">
        <f t="shared" si="11"/>
        <v>43</v>
      </c>
      <c r="M33" s="77">
        <v>11</v>
      </c>
      <c r="N33" s="73">
        <v>21</v>
      </c>
      <c r="O33" s="73">
        <v>3</v>
      </c>
      <c r="P33" s="49">
        <f t="shared" si="12"/>
        <v>35</v>
      </c>
      <c r="Q33" s="72">
        <v>16</v>
      </c>
      <c r="R33" s="73">
        <v>6</v>
      </c>
      <c r="S33" s="73">
        <v>18</v>
      </c>
      <c r="T33" s="56">
        <f t="shared" si="10"/>
        <v>40</v>
      </c>
    </row>
    <row r="34" spans="1:20" ht="26.25">
      <c r="A34" s="45" t="s">
        <v>119</v>
      </c>
      <c r="B34" s="47"/>
      <c r="C34" s="48">
        <v>28565</v>
      </c>
      <c r="D34" s="49">
        <f>H34+L34+P34+T34</f>
        <v>27061</v>
      </c>
      <c r="E34" s="72">
        <v>18</v>
      </c>
      <c r="F34" s="73">
        <v>18</v>
      </c>
      <c r="G34" s="73">
        <v>18</v>
      </c>
      <c r="H34" s="56">
        <f t="shared" si="9"/>
        <v>54</v>
      </c>
      <c r="I34" s="72">
        <v>19</v>
      </c>
      <c r="J34" s="73">
        <v>19</v>
      </c>
      <c r="K34" s="73">
        <v>21</v>
      </c>
      <c r="L34" s="86">
        <f t="shared" si="11"/>
        <v>59</v>
      </c>
      <c r="M34" s="77">
        <v>19</v>
      </c>
      <c r="N34" s="73">
        <v>19</v>
      </c>
      <c r="O34" s="73">
        <v>19</v>
      </c>
      <c r="P34" s="49">
        <f t="shared" si="12"/>
        <v>57</v>
      </c>
      <c r="Q34" s="72">
        <v>19</v>
      </c>
      <c r="R34" s="73">
        <v>19</v>
      </c>
      <c r="S34" s="73">
        <v>26853</v>
      </c>
      <c r="T34" s="56">
        <f t="shared" si="10"/>
        <v>26891</v>
      </c>
    </row>
    <row r="35" spans="1:20" ht="12.75">
      <c r="A35" s="45" t="s">
        <v>122</v>
      </c>
      <c r="B35" s="47"/>
      <c r="C35" s="48">
        <v>26</v>
      </c>
      <c r="D35" s="49">
        <f t="shared" si="7"/>
        <v>1530</v>
      </c>
      <c r="E35" s="72">
        <v>2</v>
      </c>
      <c r="F35" s="73">
        <v>3</v>
      </c>
      <c r="G35" s="73">
        <v>1506</v>
      </c>
      <c r="H35" s="56">
        <f t="shared" si="9"/>
        <v>1511</v>
      </c>
      <c r="I35" s="72">
        <v>2</v>
      </c>
      <c r="J35" s="73">
        <v>2</v>
      </c>
      <c r="K35" s="73">
        <v>3</v>
      </c>
      <c r="L35" s="86">
        <f t="shared" si="11"/>
        <v>7</v>
      </c>
      <c r="M35" s="77">
        <v>2</v>
      </c>
      <c r="N35" s="73">
        <v>2</v>
      </c>
      <c r="O35" s="73">
        <v>2</v>
      </c>
      <c r="P35" s="49">
        <f t="shared" si="12"/>
        <v>6</v>
      </c>
      <c r="Q35" s="72">
        <v>2</v>
      </c>
      <c r="R35" s="73">
        <v>2</v>
      </c>
      <c r="S35" s="73">
        <v>2</v>
      </c>
      <c r="T35" s="56">
        <f t="shared" si="10"/>
        <v>6</v>
      </c>
    </row>
    <row r="36" spans="1:20" ht="12.75">
      <c r="A36" s="45" t="s">
        <v>129</v>
      </c>
      <c r="B36" s="47"/>
      <c r="C36" s="48">
        <v>900</v>
      </c>
      <c r="D36" s="49">
        <f t="shared" si="7"/>
        <v>900</v>
      </c>
      <c r="E36" s="72">
        <v>94</v>
      </c>
      <c r="F36" s="73">
        <v>81</v>
      </c>
      <c r="G36" s="73">
        <v>65</v>
      </c>
      <c r="H36" s="56">
        <f t="shared" si="9"/>
        <v>240</v>
      </c>
      <c r="I36" s="72">
        <v>74</v>
      </c>
      <c r="J36" s="73">
        <v>70</v>
      </c>
      <c r="K36" s="73">
        <v>70</v>
      </c>
      <c r="L36" s="86">
        <f t="shared" si="11"/>
        <v>214</v>
      </c>
      <c r="M36" s="77">
        <v>71</v>
      </c>
      <c r="N36" s="73">
        <v>58</v>
      </c>
      <c r="O36" s="73">
        <v>66</v>
      </c>
      <c r="P36" s="49">
        <f t="shared" si="12"/>
        <v>195</v>
      </c>
      <c r="Q36" s="72">
        <v>80</v>
      </c>
      <c r="R36" s="73">
        <v>74</v>
      </c>
      <c r="S36" s="73">
        <v>97</v>
      </c>
      <c r="T36" s="56">
        <f t="shared" si="10"/>
        <v>251</v>
      </c>
    </row>
    <row r="37" spans="1:20" ht="12.75">
      <c r="A37" s="9" t="s">
        <v>127</v>
      </c>
      <c r="B37" s="47"/>
      <c r="C37" s="8">
        <v>0</v>
      </c>
      <c r="D37" s="49">
        <f t="shared" si="7"/>
        <v>0</v>
      </c>
      <c r="E37" s="72"/>
      <c r="F37" s="73"/>
      <c r="G37" s="73"/>
      <c r="H37" s="56"/>
      <c r="I37" s="72"/>
      <c r="J37" s="73"/>
      <c r="K37" s="73"/>
      <c r="L37" s="86">
        <f t="shared" si="11"/>
        <v>0</v>
      </c>
      <c r="M37" s="77"/>
      <c r="N37" s="73"/>
      <c r="O37" s="73"/>
      <c r="P37" s="49">
        <f t="shared" si="12"/>
        <v>0</v>
      </c>
      <c r="Q37" s="72"/>
      <c r="R37" s="73"/>
      <c r="S37" s="73"/>
      <c r="T37" s="56">
        <f t="shared" si="10"/>
        <v>0</v>
      </c>
    </row>
    <row r="38" spans="1:20" ht="12.75">
      <c r="A38" s="9" t="s">
        <v>133</v>
      </c>
      <c r="B38" s="47"/>
      <c r="C38" s="8">
        <v>-1891</v>
      </c>
      <c r="D38" s="49">
        <f>H38+L38+P38+T38</f>
        <v>-1891</v>
      </c>
      <c r="E38" s="72">
        <v>-1891</v>
      </c>
      <c r="F38" s="73"/>
      <c r="G38" s="73"/>
      <c r="H38" s="56">
        <f t="shared" si="9"/>
        <v>-1891</v>
      </c>
      <c r="I38" s="72"/>
      <c r="J38" s="73"/>
      <c r="K38" s="73"/>
      <c r="L38" s="86"/>
      <c r="M38" s="77"/>
      <c r="N38" s="73"/>
      <c r="O38" s="73"/>
      <c r="P38" s="49"/>
      <c r="Q38" s="72"/>
      <c r="R38" s="73"/>
      <c r="S38" s="73"/>
      <c r="T38" s="56"/>
    </row>
    <row r="39" spans="1:20" ht="26.25">
      <c r="A39" s="9" t="s">
        <v>19</v>
      </c>
      <c r="B39" s="7" t="s">
        <v>26</v>
      </c>
      <c r="C39" s="90">
        <v>3741</v>
      </c>
      <c r="D39" s="49">
        <f t="shared" si="7"/>
        <v>3741</v>
      </c>
      <c r="E39" s="75"/>
      <c r="F39" s="76"/>
      <c r="G39" s="76"/>
      <c r="H39" s="55">
        <f>E39+F39+G39</f>
        <v>0</v>
      </c>
      <c r="I39" s="75"/>
      <c r="J39" s="76"/>
      <c r="K39" s="76"/>
      <c r="L39" s="89">
        <f>I39+J39+K39</f>
        <v>0</v>
      </c>
      <c r="M39" s="78">
        <v>1500</v>
      </c>
      <c r="N39" s="76"/>
      <c r="O39" s="76">
        <v>1200</v>
      </c>
      <c r="P39" s="37">
        <f>M39+N39+O39</f>
        <v>2700</v>
      </c>
      <c r="Q39" s="75"/>
      <c r="R39" s="76">
        <v>1041</v>
      </c>
      <c r="S39" s="76"/>
      <c r="T39" s="55">
        <f>Q39+R39+S39</f>
        <v>1041</v>
      </c>
    </row>
    <row r="40" spans="1:20" ht="24.75" customHeight="1">
      <c r="A40" s="9" t="s">
        <v>102</v>
      </c>
      <c r="B40" s="7" t="s">
        <v>27</v>
      </c>
      <c r="C40" s="49">
        <f>SUM(C41:C44)</f>
        <v>15963</v>
      </c>
      <c r="D40" s="49">
        <f>H40+L40+P40+T40</f>
        <v>15963</v>
      </c>
      <c r="E40" s="54">
        <f>E41+E42+E43+E44</f>
        <v>271</v>
      </c>
      <c r="F40" s="8">
        <f>F41+F42+F43</f>
        <v>227</v>
      </c>
      <c r="G40" s="8">
        <f>G41+G42+G43</f>
        <v>227</v>
      </c>
      <c r="H40" s="54">
        <f>H41+H42+H43+H44</f>
        <v>725</v>
      </c>
      <c r="I40" s="8">
        <f>I41+I42+I43+I44</f>
        <v>2235</v>
      </c>
      <c r="J40" s="8">
        <f>J41+J42+J43+J44</f>
        <v>2732</v>
      </c>
      <c r="K40" s="8">
        <f aca="true" t="shared" si="13" ref="K40:P40">K41+K42+K43+K44</f>
        <v>232</v>
      </c>
      <c r="L40" s="54">
        <f t="shared" si="13"/>
        <v>5199</v>
      </c>
      <c r="M40" s="8">
        <f t="shared" si="13"/>
        <v>3291</v>
      </c>
      <c r="N40" s="8">
        <f t="shared" si="13"/>
        <v>4205</v>
      </c>
      <c r="O40" s="8">
        <f t="shared" si="13"/>
        <v>242</v>
      </c>
      <c r="P40" s="54">
        <f t="shared" si="13"/>
        <v>7738</v>
      </c>
      <c r="Q40" s="71">
        <f>Q41+Q42+Q43</f>
        <v>298</v>
      </c>
      <c r="R40" s="8">
        <f>R41+R42+R43+R44</f>
        <v>242</v>
      </c>
      <c r="S40" s="8">
        <f>S41+S42+S43+S44</f>
        <v>1761</v>
      </c>
      <c r="T40" s="54">
        <f>T41+T42+T43+T44</f>
        <v>2301</v>
      </c>
    </row>
    <row r="41" spans="1:20" ht="15.75" customHeight="1">
      <c r="A41" s="45" t="s">
        <v>103</v>
      </c>
      <c r="B41" s="47"/>
      <c r="C41" s="48">
        <v>0</v>
      </c>
      <c r="D41" s="49">
        <f t="shared" si="7"/>
        <v>0</v>
      </c>
      <c r="E41" s="72"/>
      <c r="F41" s="73"/>
      <c r="G41" s="73"/>
      <c r="H41" s="56">
        <f>E41+F41+G41</f>
        <v>0</v>
      </c>
      <c r="I41" s="72"/>
      <c r="J41" s="73"/>
      <c r="K41" s="73"/>
      <c r="L41" s="56">
        <f>I41+J41+K41</f>
        <v>0</v>
      </c>
      <c r="M41" s="77"/>
      <c r="N41" s="73"/>
      <c r="O41" s="73"/>
      <c r="P41" s="49">
        <f>M41+N41+O41</f>
        <v>0</v>
      </c>
      <c r="Q41" s="72"/>
      <c r="R41" s="73"/>
      <c r="S41" s="73"/>
      <c r="T41" s="56">
        <f>Q41+R41+S41</f>
        <v>0</v>
      </c>
    </row>
    <row r="42" spans="1:20" ht="13.5" customHeight="1">
      <c r="A42" s="88" t="s">
        <v>104</v>
      </c>
      <c r="B42" s="47"/>
      <c r="C42" s="57">
        <v>12760</v>
      </c>
      <c r="D42" s="85">
        <f t="shared" si="7"/>
        <v>12760</v>
      </c>
      <c r="E42" s="72">
        <v>220</v>
      </c>
      <c r="F42" s="73">
        <v>227</v>
      </c>
      <c r="G42" s="73">
        <v>227</v>
      </c>
      <c r="H42" s="56">
        <f>E42+F42+G42</f>
        <v>674</v>
      </c>
      <c r="I42" s="72">
        <v>2188</v>
      </c>
      <c r="J42" s="73">
        <v>2732</v>
      </c>
      <c r="K42" s="73">
        <v>232</v>
      </c>
      <c r="L42" s="86">
        <f>I42+J42+K42</f>
        <v>5152</v>
      </c>
      <c r="M42" s="77">
        <v>242</v>
      </c>
      <c r="N42" s="73">
        <v>4205</v>
      </c>
      <c r="O42" s="73">
        <v>242</v>
      </c>
      <c r="P42" s="49">
        <f>M42+N42+O42</f>
        <v>4689</v>
      </c>
      <c r="Q42" s="72">
        <v>242</v>
      </c>
      <c r="R42" s="73">
        <v>242</v>
      </c>
      <c r="S42" s="73">
        <v>1761</v>
      </c>
      <c r="T42" s="56">
        <f>Q42+R42+S42</f>
        <v>2245</v>
      </c>
    </row>
    <row r="43" spans="1:20" ht="15.75" customHeight="1">
      <c r="A43" s="45" t="s">
        <v>105</v>
      </c>
      <c r="B43" s="47"/>
      <c r="C43" s="48">
        <v>203</v>
      </c>
      <c r="D43" s="49">
        <f t="shared" si="7"/>
        <v>203</v>
      </c>
      <c r="E43" s="72">
        <v>51</v>
      </c>
      <c r="F43" s="73"/>
      <c r="G43" s="73">
        <v>0</v>
      </c>
      <c r="H43" s="56">
        <f>E43+F43+G43</f>
        <v>51</v>
      </c>
      <c r="I43" s="72">
        <v>47</v>
      </c>
      <c r="J43" s="73">
        <v>0</v>
      </c>
      <c r="K43" s="73">
        <v>0</v>
      </c>
      <c r="L43" s="86">
        <f>I43+J43+K43</f>
        <v>47</v>
      </c>
      <c r="M43" s="77">
        <v>49</v>
      </c>
      <c r="N43" s="73"/>
      <c r="O43" s="73">
        <v>0</v>
      </c>
      <c r="P43" s="49">
        <f>M43+N43+O43</f>
        <v>49</v>
      </c>
      <c r="Q43" s="72">
        <v>56</v>
      </c>
      <c r="R43" s="73">
        <v>0</v>
      </c>
      <c r="S43" s="73">
        <v>0</v>
      </c>
      <c r="T43" s="56">
        <f>Q43+R43+S43</f>
        <v>56</v>
      </c>
    </row>
    <row r="44" spans="1:20" ht="29.25" customHeight="1">
      <c r="A44" s="45" t="s">
        <v>121</v>
      </c>
      <c r="B44" s="47"/>
      <c r="C44" s="48">
        <v>3000</v>
      </c>
      <c r="D44" s="49">
        <f>H44+L44+P44+T44</f>
        <v>3000</v>
      </c>
      <c r="E44" s="72"/>
      <c r="F44" s="73"/>
      <c r="G44" s="73"/>
      <c r="H44" s="56">
        <f>E44+F44+G44</f>
        <v>0</v>
      </c>
      <c r="I44" s="72"/>
      <c r="J44" s="73"/>
      <c r="K44" s="73"/>
      <c r="L44" s="56">
        <f>I44+J44+K44</f>
        <v>0</v>
      </c>
      <c r="M44" s="77">
        <v>3000</v>
      </c>
      <c r="N44" s="73"/>
      <c r="O44" s="73"/>
      <c r="P44" s="49">
        <f>M44+N44+O44</f>
        <v>3000</v>
      </c>
      <c r="Q44" s="72"/>
      <c r="R44" s="73"/>
      <c r="S44" s="73"/>
      <c r="T44" s="56">
        <f>Q44+R44+S44</f>
        <v>0</v>
      </c>
    </row>
    <row r="45" spans="1:20" ht="24.75" customHeight="1">
      <c r="A45" s="9" t="s">
        <v>106</v>
      </c>
      <c r="B45" s="7" t="s">
        <v>28</v>
      </c>
      <c r="C45" s="82">
        <f>C46+C47+C48</f>
        <v>4009</v>
      </c>
      <c r="D45" s="49">
        <f>H45+L45+P45+T45</f>
        <v>4009</v>
      </c>
      <c r="E45" s="54">
        <f aca="true" t="shared" si="14" ref="E45:S45">E46+E47+E48</f>
        <v>489</v>
      </c>
      <c r="F45" s="8">
        <f t="shared" si="14"/>
        <v>326</v>
      </c>
      <c r="G45" s="8">
        <f t="shared" si="14"/>
        <v>372</v>
      </c>
      <c r="H45" s="55">
        <f t="shared" si="14"/>
        <v>1187</v>
      </c>
      <c r="I45" s="54">
        <f t="shared" si="14"/>
        <v>326</v>
      </c>
      <c r="J45" s="8">
        <f t="shared" si="14"/>
        <v>327</v>
      </c>
      <c r="K45" s="8">
        <f t="shared" si="14"/>
        <v>327</v>
      </c>
      <c r="L45" s="55">
        <f>L46+L47+L48</f>
        <v>980</v>
      </c>
      <c r="M45" s="35">
        <f t="shared" si="14"/>
        <v>419</v>
      </c>
      <c r="N45" s="62">
        <f t="shared" si="14"/>
        <v>327</v>
      </c>
      <c r="O45" s="63">
        <f t="shared" si="14"/>
        <v>327</v>
      </c>
      <c r="P45" s="37">
        <f t="shared" si="14"/>
        <v>1073</v>
      </c>
      <c r="Q45" s="63">
        <f t="shared" si="14"/>
        <v>326</v>
      </c>
      <c r="R45" s="63">
        <f t="shared" si="14"/>
        <v>326</v>
      </c>
      <c r="S45" s="8">
        <f t="shared" si="14"/>
        <v>117</v>
      </c>
      <c r="T45" s="55">
        <f>T46+T47+T48</f>
        <v>769</v>
      </c>
    </row>
    <row r="46" spans="1:20" ht="17.25" customHeight="1">
      <c r="A46" s="45" t="s">
        <v>103</v>
      </c>
      <c r="B46" s="47"/>
      <c r="C46" s="48">
        <v>2514</v>
      </c>
      <c r="D46" s="49">
        <f t="shared" si="7"/>
        <v>2514</v>
      </c>
      <c r="E46" s="72">
        <v>314</v>
      </c>
      <c r="F46" s="73">
        <v>209</v>
      </c>
      <c r="G46" s="73">
        <v>314</v>
      </c>
      <c r="H46" s="56">
        <f>E46+F46+G46</f>
        <v>837</v>
      </c>
      <c r="I46" s="80">
        <v>210</v>
      </c>
      <c r="J46" s="81">
        <v>210</v>
      </c>
      <c r="K46" s="81">
        <v>210</v>
      </c>
      <c r="L46" s="56">
        <f>I46+J46+K46</f>
        <v>630</v>
      </c>
      <c r="M46" s="77">
        <v>209</v>
      </c>
      <c r="N46" s="73">
        <v>210</v>
      </c>
      <c r="O46" s="73">
        <v>210</v>
      </c>
      <c r="P46" s="49">
        <f>M46+N46+O46</f>
        <v>629</v>
      </c>
      <c r="Q46" s="72">
        <v>209</v>
      </c>
      <c r="R46" s="73">
        <v>209</v>
      </c>
      <c r="S46" s="73">
        <v>0</v>
      </c>
      <c r="T46" s="56">
        <f>Q46+R46+S46</f>
        <v>418</v>
      </c>
    </row>
    <row r="47" spans="1:20" ht="17.25" customHeight="1">
      <c r="A47" s="45" t="s">
        <v>104</v>
      </c>
      <c r="B47" s="47"/>
      <c r="C47" s="48"/>
      <c r="D47" s="49">
        <f t="shared" si="7"/>
        <v>0</v>
      </c>
      <c r="E47" s="72"/>
      <c r="F47" s="73"/>
      <c r="G47" s="73"/>
      <c r="H47" s="56"/>
      <c r="I47" s="72"/>
      <c r="J47" s="73"/>
      <c r="K47" s="73"/>
      <c r="L47" s="56"/>
      <c r="M47" s="77"/>
      <c r="N47" s="73"/>
      <c r="O47" s="73"/>
      <c r="P47" s="49"/>
      <c r="Q47" s="72"/>
      <c r="R47" s="73"/>
      <c r="S47" s="73"/>
      <c r="T47" s="56"/>
    </row>
    <row r="48" spans="1:20" ht="27" customHeight="1">
      <c r="A48" s="45" t="s">
        <v>121</v>
      </c>
      <c r="B48" s="47"/>
      <c r="C48" s="48">
        <v>1495</v>
      </c>
      <c r="D48" s="49">
        <f t="shared" si="7"/>
        <v>1495</v>
      </c>
      <c r="E48" s="72">
        <v>175</v>
      </c>
      <c r="F48" s="77">
        <v>117</v>
      </c>
      <c r="G48" s="77">
        <v>58</v>
      </c>
      <c r="H48" s="87">
        <f>E48+F48+G48</f>
        <v>350</v>
      </c>
      <c r="I48" s="72">
        <v>116</v>
      </c>
      <c r="J48" s="77">
        <v>117</v>
      </c>
      <c r="K48" s="77">
        <v>117</v>
      </c>
      <c r="L48" s="57">
        <f>I48+J48+K48</f>
        <v>350</v>
      </c>
      <c r="M48" s="77">
        <v>210</v>
      </c>
      <c r="N48" s="77">
        <v>117</v>
      </c>
      <c r="O48" s="77">
        <v>117</v>
      </c>
      <c r="P48" s="87">
        <f>M48+N48+O48</f>
        <v>444</v>
      </c>
      <c r="Q48" s="72">
        <v>117</v>
      </c>
      <c r="R48" s="77">
        <v>117</v>
      </c>
      <c r="S48" s="77">
        <v>117</v>
      </c>
      <c r="T48" s="48">
        <f>Q48+R48+S48</f>
        <v>351</v>
      </c>
    </row>
    <row r="49" spans="1:20" s="67" customFormat="1" ht="12.75">
      <c r="A49" s="101" t="s">
        <v>107</v>
      </c>
      <c r="B49" s="95" t="s">
        <v>29</v>
      </c>
      <c r="C49" s="63">
        <f>C50+C51+C52+C53+C54+C55+C56+C57+C58+C59+C60+C61</f>
        <v>79346</v>
      </c>
      <c r="D49" s="85">
        <f>H49+L49+P49+T49</f>
        <v>79346</v>
      </c>
      <c r="E49" s="63">
        <f aca="true" t="shared" si="15" ref="E49:T49">E50+E51+E52+E53+E54+E55+E56+E57+E58+E59+E60+E61</f>
        <v>1189</v>
      </c>
      <c r="F49" s="63">
        <f t="shared" si="15"/>
        <v>3578</v>
      </c>
      <c r="G49" s="63">
        <f t="shared" si="15"/>
        <v>3343</v>
      </c>
      <c r="H49" s="63">
        <f>H50+H51+H52+H53+H54+H55+H56+H57+H58+H59+H60+H61</f>
        <v>8110</v>
      </c>
      <c r="I49" s="63">
        <f t="shared" si="15"/>
        <v>5876</v>
      </c>
      <c r="J49" s="63">
        <f t="shared" si="15"/>
        <v>5248</v>
      </c>
      <c r="K49" s="63">
        <f t="shared" si="15"/>
        <v>3860</v>
      </c>
      <c r="L49" s="71">
        <f>L50+L51+L52+L53+L54+L55+L56+L57+L58+L59+L60+L61</f>
        <v>14984</v>
      </c>
      <c r="M49" s="63">
        <f t="shared" si="15"/>
        <v>7658</v>
      </c>
      <c r="N49" s="63">
        <f t="shared" si="15"/>
        <v>6345</v>
      </c>
      <c r="O49" s="63">
        <f t="shared" si="15"/>
        <v>2691</v>
      </c>
      <c r="P49" s="71">
        <f t="shared" si="15"/>
        <v>16694</v>
      </c>
      <c r="Q49" s="63">
        <f t="shared" si="15"/>
        <v>4352</v>
      </c>
      <c r="R49" s="63">
        <f t="shared" si="15"/>
        <v>3186</v>
      </c>
      <c r="S49" s="63">
        <f t="shared" si="15"/>
        <v>32020</v>
      </c>
      <c r="T49" s="71">
        <f t="shared" si="15"/>
        <v>39558</v>
      </c>
    </row>
    <row r="50" spans="1:20" s="67" customFormat="1" ht="12.75">
      <c r="A50" s="91" t="s">
        <v>108</v>
      </c>
      <c r="B50" s="96"/>
      <c r="C50" s="57">
        <v>11430</v>
      </c>
      <c r="D50" s="85">
        <f t="shared" si="7"/>
        <v>11430</v>
      </c>
      <c r="E50" s="97">
        <v>457</v>
      </c>
      <c r="F50" s="98">
        <v>942</v>
      </c>
      <c r="G50" s="98">
        <v>900</v>
      </c>
      <c r="H50" s="86">
        <f aca="true" t="shared" si="16" ref="H50:H58">E50+F50+G50</f>
        <v>2299</v>
      </c>
      <c r="I50" s="97">
        <v>1060</v>
      </c>
      <c r="J50" s="98">
        <v>1034</v>
      </c>
      <c r="K50" s="98">
        <v>1087</v>
      </c>
      <c r="L50" s="86">
        <f>I50+J50+K50</f>
        <v>3181</v>
      </c>
      <c r="M50" s="99">
        <v>1037</v>
      </c>
      <c r="N50" s="98">
        <v>884</v>
      </c>
      <c r="O50" s="98">
        <v>784</v>
      </c>
      <c r="P50" s="85">
        <f aca="true" t="shared" si="17" ref="P50:P58">M50+N50+O50</f>
        <v>2705</v>
      </c>
      <c r="Q50" s="97">
        <v>1055</v>
      </c>
      <c r="R50" s="98">
        <v>910</v>
      </c>
      <c r="S50" s="98">
        <v>1280</v>
      </c>
      <c r="T50" s="86">
        <f aca="true" t="shared" si="18" ref="T50:T58">Q50+R50+S50</f>
        <v>3245</v>
      </c>
    </row>
    <row r="51" spans="1:20" s="67" customFormat="1" ht="12.75">
      <c r="A51" s="91" t="s">
        <v>109</v>
      </c>
      <c r="B51" s="96"/>
      <c r="C51" s="57">
        <v>203</v>
      </c>
      <c r="D51" s="85">
        <f t="shared" si="7"/>
        <v>203</v>
      </c>
      <c r="E51" s="97">
        <v>5</v>
      </c>
      <c r="F51" s="98">
        <v>19</v>
      </c>
      <c r="G51" s="98">
        <v>27</v>
      </c>
      <c r="H51" s="86">
        <f t="shared" si="16"/>
        <v>51</v>
      </c>
      <c r="I51" s="97">
        <v>18</v>
      </c>
      <c r="J51" s="98">
        <v>17</v>
      </c>
      <c r="K51" s="98">
        <v>12</v>
      </c>
      <c r="L51" s="86">
        <f aca="true" t="shared" si="19" ref="L51:L58">I51+J51+K51</f>
        <v>47</v>
      </c>
      <c r="M51" s="99">
        <v>17</v>
      </c>
      <c r="N51" s="98">
        <v>15</v>
      </c>
      <c r="O51" s="98">
        <v>17</v>
      </c>
      <c r="P51" s="85">
        <f t="shared" si="17"/>
        <v>49</v>
      </c>
      <c r="Q51" s="97">
        <v>15</v>
      </c>
      <c r="R51" s="98">
        <v>19</v>
      </c>
      <c r="S51" s="98">
        <v>22</v>
      </c>
      <c r="T51" s="86">
        <f t="shared" si="18"/>
        <v>56</v>
      </c>
    </row>
    <row r="52" spans="1:20" s="67" customFormat="1" ht="12.75">
      <c r="A52" s="91" t="s">
        <v>110</v>
      </c>
      <c r="B52" s="96"/>
      <c r="C52" s="57">
        <v>137</v>
      </c>
      <c r="D52" s="85">
        <f t="shared" si="7"/>
        <v>137</v>
      </c>
      <c r="E52" s="97">
        <v>0</v>
      </c>
      <c r="F52" s="98">
        <v>0</v>
      </c>
      <c r="G52" s="98">
        <v>3</v>
      </c>
      <c r="H52" s="86">
        <f t="shared" si="16"/>
        <v>3</v>
      </c>
      <c r="I52" s="97">
        <v>0</v>
      </c>
      <c r="J52" s="98">
        <v>35</v>
      </c>
      <c r="K52" s="98">
        <v>84</v>
      </c>
      <c r="L52" s="86">
        <f t="shared" si="19"/>
        <v>119</v>
      </c>
      <c r="M52" s="99">
        <v>0</v>
      </c>
      <c r="N52" s="98">
        <v>15</v>
      </c>
      <c r="O52" s="98">
        <v>0</v>
      </c>
      <c r="P52" s="85">
        <f t="shared" si="17"/>
        <v>15</v>
      </c>
      <c r="Q52" s="97">
        <v>0</v>
      </c>
      <c r="R52" s="98">
        <v>0</v>
      </c>
      <c r="S52" s="98">
        <v>0</v>
      </c>
      <c r="T52" s="86">
        <f t="shared" si="18"/>
        <v>0</v>
      </c>
    </row>
    <row r="53" spans="1:20" s="67" customFormat="1" ht="12.75">
      <c r="A53" s="91" t="s">
        <v>111</v>
      </c>
      <c r="B53" s="96"/>
      <c r="C53" s="57">
        <v>8455</v>
      </c>
      <c r="D53" s="85">
        <f t="shared" si="7"/>
        <v>8455</v>
      </c>
      <c r="E53" s="97">
        <v>0</v>
      </c>
      <c r="F53" s="98">
        <v>75</v>
      </c>
      <c r="G53" s="98">
        <v>220</v>
      </c>
      <c r="H53" s="86">
        <f>E53+F53+G53</f>
        <v>295</v>
      </c>
      <c r="I53" s="97">
        <v>327</v>
      </c>
      <c r="J53" s="98">
        <v>50</v>
      </c>
      <c r="K53" s="98">
        <v>280</v>
      </c>
      <c r="L53" s="86">
        <f t="shared" si="19"/>
        <v>657</v>
      </c>
      <c r="M53" s="99">
        <v>3980</v>
      </c>
      <c r="N53" s="98">
        <v>180</v>
      </c>
      <c r="O53" s="98">
        <v>537</v>
      </c>
      <c r="P53" s="85">
        <f>M53+N53+O53</f>
        <v>4697</v>
      </c>
      <c r="Q53" s="97">
        <v>686</v>
      </c>
      <c r="R53" s="98">
        <v>200</v>
      </c>
      <c r="S53" s="98">
        <v>1920</v>
      </c>
      <c r="T53" s="86">
        <f t="shared" si="18"/>
        <v>2806</v>
      </c>
    </row>
    <row r="54" spans="1:20" s="67" customFormat="1" ht="12.75">
      <c r="A54" s="91" t="s">
        <v>112</v>
      </c>
      <c r="B54" s="96"/>
      <c r="C54" s="57">
        <v>41729</v>
      </c>
      <c r="D54" s="85">
        <f t="shared" si="7"/>
        <v>41729</v>
      </c>
      <c r="E54" s="97">
        <v>341</v>
      </c>
      <c r="F54" s="98">
        <v>1387</v>
      </c>
      <c r="G54" s="98">
        <v>1158</v>
      </c>
      <c r="H54" s="86">
        <f>E54+F54+G54</f>
        <v>2886</v>
      </c>
      <c r="I54" s="97">
        <v>877</v>
      </c>
      <c r="J54" s="98">
        <v>1384</v>
      </c>
      <c r="K54" s="98">
        <v>967</v>
      </c>
      <c r="L54" s="86">
        <f>I54+J54+K54</f>
        <v>3228</v>
      </c>
      <c r="M54" s="99">
        <v>1437</v>
      </c>
      <c r="N54" s="98">
        <v>4379</v>
      </c>
      <c r="O54" s="98">
        <v>630</v>
      </c>
      <c r="P54" s="85">
        <f>M54+N54+O54</f>
        <v>6446</v>
      </c>
      <c r="Q54" s="97">
        <v>1384</v>
      </c>
      <c r="R54" s="98">
        <v>1044</v>
      </c>
      <c r="S54" s="98">
        <v>26741</v>
      </c>
      <c r="T54" s="86">
        <f t="shared" si="18"/>
        <v>29169</v>
      </c>
    </row>
    <row r="55" spans="1:20" s="67" customFormat="1" ht="12.75">
      <c r="A55" s="91" t="s">
        <v>113</v>
      </c>
      <c r="B55" s="96"/>
      <c r="C55" s="57">
        <v>0</v>
      </c>
      <c r="D55" s="85">
        <f t="shared" si="7"/>
        <v>0</v>
      </c>
      <c r="E55" s="97"/>
      <c r="F55" s="98"/>
      <c r="G55" s="98"/>
      <c r="H55" s="86">
        <f t="shared" si="16"/>
        <v>0</v>
      </c>
      <c r="I55" s="97"/>
      <c r="J55" s="98"/>
      <c r="K55" s="98"/>
      <c r="L55" s="86">
        <f t="shared" si="19"/>
        <v>0</v>
      </c>
      <c r="M55" s="99"/>
      <c r="N55" s="98"/>
      <c r="O55" s="98"/>
      <c r="P55" s="85">
        <f>M55+N55+O55</f>
        <v>0</v>
      </c>
      <c r="Q55" s="97"/>
      <c r="R55" s="98"/>
      <c r="S55" s="98"/>
      <c r="T55" s="86">
        <f t="shared" si="18"/>
        <v>0</v>
      </c>
    </row>
    <row r="56" spans="1:20" s="67" customFormat="1" ht="12.75">
      <c r="A56" s="91" t="s">
        <v>123</v>
      </c>
      <c r="B56" s="96"/>
      <c r="C56" s="57">
        <v>30</v>
      </c>
      <c r="D56" s="85">
        <f t="shared" si="7"/>
        <v>30</v>
      </c>
      <c r="E56" s="97">
        <v>0</v>
      </c>
      <c r="F56" s="98">
        <v>2</v>
      </c>
      <c r="G56" s="98">
        <v>6</v>
      </c>
      <c r="H56" s="86">
        <f t="shared" si="16"/>
        <v>8</v>
      </c>
      <c r="I56" s="97">
        <v>0</v>
      </c>
      <c r="J56" s="98">
        <v>3</v>
      </c>
      <c r="K56" s="98">
        <v>10</v>
      </c>
      <c r="L56" s="86">
        <f>I56+J56+K56</f>
        <v>13</v>
      </c>
      <c r="M56" s="99">
        <v>0</v>
      </c>
      <c r="N56" s="98">
        <v>0</v>
      </c>
      <c r="O56" s="98">
        <v>0</v>
      </c>
      <c r="P56" s="85">
        <f t="shared" si="17"/>
        <v>0</v>
      </c>
      <c r="Q56" s="97">
        <v>5</v>
      </c>
      <c r="R56" s="98">
        <v>4</v>
      </c>
      <c r="S56" s="98">
        <v>0</v>
      </c>
      <c r="T56" s="86">
        <f t="shared" si="18"/>
        <v>9</v>
      </c>
    </row>
    <row r="57" spans="1:20" s="67" customFormat="1" ht="12.75">
      <c r="A57" s="91" t="s">
        <v>114</v>
      </c>
      <c r="B57" s="96"/>
      <c r="C57" s="57">
        <v>14470</v>
      </c>
      <c r="D57" s="85">
        <f t="shared" si="7"/>
        <v>14470</v>
      </c>
      <c r="E57" s="97">
        <v>116</v>
      </c>
      <c r="F57" s="98">
        <v>1009</v>
      </c>
      <c r="G57" s="98">
        <v>864</v>
      </c>
      <c r="H57" s="86">
        <f t="shared" si="16"/>
        <v>1989</v>
      </c>
      <c r="I57" s="97">
        <v>3371</v>
      </c>
      <c r="J57" s="98">
        <v>2600</v>
      </c>
      <c r="K57" s="98">
        <v>1255</v>
      </c>
      <c r="L57" s="86">
        <f>I57+J57+K57</f>
        <v>7226</v>
      </c>
      <c r="M57" s="99">
        <v>910</v>
      </c>
      <c r="N57" s="98">
        <v>765</v>
      </c>
      <c r="O57" s="98">
        <v>619</v>
      </c>
      <c r="P57" s="85">
        <f>M57+N57+O57</f>
        <v>2294</v>
      </c>
      <c r="Q57" s="97">
        <v>930</v>
      </c>
      <c r="R57" s="98">
        <v>880</v>
      </c>
      <c r="S57" s="98">
        <v>1151</v>
      </c>
      <c r="T57" s="86">
        <f t="shared" si="18"/>
        <v>2961</v>
      </c>
    </row>
    <row r="58" spans="1:20" s="67" customFormat="1" ht="12.75">
      <c r="A58" s="91" t="s">
        <v>115</v>
      </c>
      <c r="B58" s="96"/>
      <c r="C58" s="57">
        <v>0</v>
      </c>
      <c r="D58" s="85">
        <f t="shared" si="7"/>
        <v>0</v>
      </c>
      <c r="E58" s="97"/>
      <c r="F58" s="98"/>
      <c r="G58" s="98"/>
      <c r="H58" s="86">
        <f t="shared" si="16"/>
        <v>0</v>
      </c>
      <c r="I58" s="97"/>
      <c r="J58" s="98"/>
      <c r="K58" s="98"/>
      <c r="L58" s="86">
        <f t="shared" si="19"/>
        <v>0</v>
      </c>
      <c r="M58" s="99"/>
      <c r="N58" s="98"/>
      <c r="O58" s="98"/>
      <c r="P58" s="85">
        <f t="shared" si="17"/>
        <v>0</v>
      </c>
      <c r="Q58" s="97"/>
      <c r="R58" s="98"/>
      <c r="S58" s="98"/>
      <c r="T58" s="86">
        <f t="shared" si="18"/>
        <v>0</v>
      </c>
    </row>
    <row r="59" spans="1:20" s="67" customFormat="1" ht="12.75">
      <c r="A59" s="91" t="s">
        <v>116</v>
      </c>
      <c r="B59" s="96"/>
      <c r="C59" s="57">
        <v>409</v>
      </c>
      <c r="D59" s="85">
        <f t="shared" si="7"/>
        <v>409</v>
      </c>
      <c r="E59" s="97">
        <v>0</v>
      </c>
      <c r="F59" s="98">
        <v>28</v>
      </c>
      <c r="G59" s="98">
        <v>27</v>
      </c>
      <c r="H59" s="86">
        <f>E59+F59+G59</f>
        <v>55</v>
      </c>
      <c r="I59" s="97">
        <v>27</v>
      </c>
      <c r="J59" s="98">
        <v>27</v>
      </c>
      <c r="K59" s="98">
        <v>85</v>
      </c>
      <c r="L59" s="86">
        <f>I59+J59+K59</f>
        <v>139</v>
      </c>
      <c r="M59" s="99">
        <v>27</v>
      </c>
      <c r="N59" s="98">
        <v>27</v>
      </c>
      <c r="O59" s="98">
        <v>27</v>
      </c>
      <c r="P59" s="85">
        <f>M59+N59+O59</f>
        <v>81</v>
      </c>
      <c r="Q59" s="97">
        <v>27</v>
      </c>
      <c r="R59" s="98">
        <v>27</v>
      </c>
      <c r="S59" s="98">
        <v>80</v>
      </c>
      <c r="T59" s="86">
        <f>Q59+R59+S59</f>
        <v>134</v>
      </c>
    </row>
    <row r="60" spans="1:20" s="67" customFormat="1" ht="12.75">
      <c r="A60" s="91" t="s">
        <v>120</v>
      </c>
      <c r="B60" s="96"/>
      <c r="C60" s="57">
        <v>1983</v>
      </c>
      <c r="D60" s="85">
        <f t="shared" si="7"/>
        <v>1983</v>
      </c>
      <c r="E60" s="97">
        <v>262</v>
      </c>
      <c r="F60" s="98">
        <v>116</v>
      </c>
      <c r="G60" s="98">
        <v>138</v>
      </c>
      <c r="H60" s="86">
        <f>E60+F60+G60</f>
        <v>516</v>
      </c>
      <c r="I60" s="97">
        <v>196</v>
      </c>
      <c r="J60" s="98">
        <v>98</v>
      </c>
      <c r="K60" s="98">
        <v>80</v>
      </c>
      <c r="L60" s="86">
        <f>I60+J60+K60</f>
        <v>374</v>
      </c>
      <c r="M60" s="98">
        <v>250</v>
      </c>
      <c r="N60" s="98">
        <v>80</v>
      </c>
      <c r="O60" s="98">
        <v>77</v>
      </c>
      <c r="P60" s="85">
        <f>M60+N60+O60</f>
        <v>407</v>
      </c>
      <c r="Q60" s="97">
        <v>250</v>
      </c>
      <c r="R60" s="98">
        <v>102</v>
      </c>
      <c r="S60" s="98">
        <v>334</v>
      </c>
      <c r="T60" s="86">
        <f>Q60+R60+S60</f>
        <v>686</v>
      </c>
    </row>
    <row r="61" spans="1:20" s="67" customFormat="1" ht="12.75">
      <c r="A61" s="91" t="s">
        <v>125</v>
      </c>
      <c r="B61" s="96"/>
      <c r="C61" s="57">
        <v>500</v>
      </c>
      <c r="D61" s="85">
        <f t="shared" si="7"/>
        <v>500</v>
      </c>
      <c r="E61" s="97">
        <v>8</v>
      </c>
      <c r="F61" s="98">
        <v>0</v>
      </c>
      <c r="G61" s="98">
        <v>0</v>
      </c>
      <c r="H61" s="86">
        <f>E61+F61+G61</f>
        <v>8</v>
      </c>
      <c r="I61" s="97">
        <v>0</v>
      </c>
      <c r="J61" s="98">
        <v>0</v>
      </c>
      <c r="K61" s="98">
        <v>0</v>
      </c>
      <c r="L61" s="57">
        <f>I61+J61+K61</f>
        <v>0</v>
      </c>
      <c r="M61" s="99">
        <v>0</v>
      </c>
      <c r="N61" s="98">
        <v>0</v>
      </c>
      <c r="O61" s="98">
        <v>0</v>
      </c>
      <c r="P61" s="85">
        <f>M61+N61+O61</f>
        <v>0</v>
      </c>
      <c r="Q61" s="97">
        <v>0</v>
      </c>
      <c r="R61" s="98">
        <v>0</v>
      </c>
      <c r="S61" s="98">
        <v>492</v>
      </c>
      <c r="T61" s="86">
        <f>Q61+R61+S61</f>
        <v>492</v>
      </c>
    </row>
    <row r="62" spans="1:20" ht="26.25">
      <c r="A62" s="9" t="s">
        <v>53</v>
      </c>
      <c r="B62" s="7" t="s">
        <v>30</v>
      </c>
      <c r="C62" s="8">
        <v>1041</v>
      </c>
      <c r="D62" s="85">
        <f t="shared" si="7"/>
        <v>1041</v>
      </c>
      <c r="E62" s="54"/>
      <c r="F62" s="8"/>
      <c r="G62" s="8"/>
      <c r="H62" s="55">
        <f>E62+F62+G62</f>
        <v>0</v>
      </c>
      <c r="I62" s="54"/>
      <c r="J62" s="8"/>
      <c r="K62" s="8"/>
      <c r="L62" s="55">
        <f>I62+J62+K62</f>
        <v>0</v>
      </c>
      <c r="M62" s="35"/>
      <c r="N62" s="62"/>
      <c r="O62" s="63"/>
      <c r="P62" s="37">
        <f>M62+N62+O62</f>
        <v>0</v>
      </c>
      <c r="Q62" s="71"/>
      <c r="R62" s="8">
        <v>1041</v>
      </c>
      <c r="S62" s="8">
        <v>0</v>
      </c>
      <c r="T62" s="55">
        <f>Q62+R62+S62</f>
        <v>1041</v>
      </c>
    </row>
    <row r="63" spans="1:20" ht="26.25">
      <c r="A63" s="9" t="s">
        <v>20</v>
      </c>
      <c r="B63" s="7" t="s">
        <v>31</v>
      </c>
      <c r="C63" s="82">
        <f>C40+C45+C19+C37-C49+C38</f>
        <v>-5251</v>
      </c>
      <c r="D63" s="82">
        <f>D40+D45+D19+D37-D49+D38</f>
        <v>-5251</v>
      </c>
      <c r="E63" s="82">
        <f>E40+E45+E19+E37-E49+E38</f>
        <v>-659</v>
      </c>
      <c r="F63" s="82">
        <f aca="true" t="shared" si="20" ref="F63:T63">F40+F45+F19+F37-F49</f>
        <v>-556</v>
      </c>
      <c r="G63" s="82">
        <f t="shared" si="20"/>
        <v>980</v>
      </c>
      <c r="H63" s="82">
        <f t="shared" si="20"/>
        <v>1656</v>
      </c>
      <c r="I63" s="82">
        <f t="shared" si="20"/>
        <v>-678</v>
      </c>
      <c r="J63" s="82">
        <f t="shared" si="20"/>
        <v>-553</v>
      </c>
      <c r="K63" s="82">
        <f t="shared" si="20"/>
        <v>-1050</v>
      </c>
      <c r="L63" s="82">
        <f>L40+L45+L19+L37-L49</f>
        <v>-2281</v>
      </c>
      <c r="M63" s="90">
        <f t="shared" si="20"/>
        <v>-1094</v>
      </c>
      <c r="N63" s="90">
        <f t="shared" si="20"/>
        <v>-40</v>
      </c>
      <c r="O63" s="90">
        <f t="shared" si="20"/>
        <v>-666</v>
      </c>
      <c r="P63" s="82">
        <f t="shared" si="20"/>
        <v>-1800</v>
      </c>
      <c r="Q63" s="82">
        <f t="shared" si="20"/>
        <v>13</v>
      </c>
      <c r="R63" s="82">
        <f t="shared" si="20"/>
        <v>-116</v>
      </c>
      <c r="S63" s="82">
        <f t="shared" si="20"/>
        <v>-832</v>
      </c>
      <c r="T63" s="82">
        <f t="shared" si="20"/>
        <v>-935</v>
      </c>
    </row>
    <row r="64" spans="1:20" ht="12.75">
      <c r="A64" s="9" t="s">
        <v>21</v>
      </c>
      <c r="B64" s="7" t="s">
        <v>32</v>
      </c>
      <c r="C64" s="82">
        <f>C18+C63+C39-C62</f>
        <v>34</v>
      </c>
      <c r="D64" s="82">
        <f>D18+D63+D39-D62</f>
        <v>34</v>
      </c>
      <c r="E64" s="82">
        <f>E18+E63+E39-E62</f>
        <v>1926</v>
      </c>
      <c r="F64" s="8">
        <f aca="true" t="shared" si="21" ref="F64:T64">F18+F63+F39-F62</f>
        <v>1370</v>
      </c>
      <c r="G64" s="8">
        <f t="shared" si="21"/>
        <v>2350</v>
      </c>
      <c r="H64" s="82">
        <f>H18+H63+H39-H62+H38</f>
        <v>2350</v>
      </c>
      <c r="I64" s="8">
        <f t="shared" si="21"/>
        <v>1672</v>
      </c>
      <c r="J64" s="8">
        <f t="shared" si="21"/>
        <v>1119</v>
      </c>
      <c r="K64" s="8">
        <f t="shared" si="21"/>
        <v>69</v>
      </c>
      <c r="L64" s="82">
        <f>L18+L63+L39-L62</f>
        <v>69</v>
      </c>
      <c r="M64" s="8">
        <f t="shared" si="21"/>
        <v>475</v>
      </c>
      <c r="N64" s="63">
        <f t="shared" si="21"/>
        <v>435</v>
      </c>
      <c r="O64" s="8">
        <f t="shared" si="21"/>
        <v>969</v>
      </c>
      <c r="P64" s="8">
        <f t="shared" si="21"/>
        <v>969</v>
      </c>
      <c r="Q64" s="8">
        <f t="shared" si="21"/>
        <v>982</v>
      </c>
      <c r="R64" s="8">
        <f t="shared" si="21"/>
        <v>866</v>
      </c>
      <c r="S64" s="82">
        <f>S18+S63+S39-S62</f>
        <v>34</v>
      </c>
      <c r="T64" s="8">
        <f t="shared" si="21"/>
        <v>34</v>
      </c>
    </row>
    <row r="65" spans="1:20" ht="26.25" customHeight="1">
      <c r="A65" s="9" t="s">
        <v>22</v>
      </c>
      <c r="B65" s="7" t="s">
        <v>33</v>
      </c>
      <c r="C65" s="63"/>
      <c r="D65" s="37"/>
      <c r="E65" s="8"/>
      <c r="F65" s="8"/>
      <c r="G65" s="8"/>
      <c r="H65" s="55"/>
      <c r="I65" s="54"/>
      <c r="J65" s="8"/>
      <c r="K65" s="63"/>
      <c r="L65" s="55"/>
      <c r="M65" s="35"/>
      <c r="N65" s="62"/>
      <c r="O65" s="63"/>
      <c r="P65" s="37"/>
      <c r="Q65" s="71"/>
      <c r="R65" s="8"/>
      <c r="S65" s="8"/>
      <c r="T65" s="8"/>
    </row>
    <row r="66" spans="1:20" ht="39">
      <c r="A66" s="9" t="s">
        <v>23</v>
      </c>
      <c r="B66" s="7" t="s">
        <v>81</v>
      </c>
      <c r="C66" s="90">
        <f>C64-C65</f>
        <v>34</v>
      </c>
      <c r="D66" s="37"/>
      <c r="E66" s="8">
        <f>E64-E65</f>
        <v>1926</v>
      </c>
      <c r="F66" s="8">
        <f>F64-F65</f>
        <v>1370</v>
      </c>
      <c r="G66" s="8">
        <f>G64-G65</f>
        <v>2350</v>
      </c>
      <c r="H66" s="8">
        <f>H64-H65</f>
        <v>2350</v>
      </c>
      <c r="I66" s="8">
        <f>I64-I65</f>
        <v>1672</v>
      </c>
      <c r="J66" s="8">
        <f aca="true" t="shared" si="22" ref="J66:T66">J64-J65</f>
        <v>1119</v>
      </c>
      <c r="K66" s="63">
        <f t="shared" si="22"/>
        <v>69</v>
      </c>
      <c r="L66" s="8">
        <f t="shared" si="22"/>
        <v>69</v>
      </c>
      <c r="M66" s="8">
        <f t="shared" si="22"/>
        <v>475</v>
      </c>
      <c r="N66" s="8">
        <f t="shared" si="22"/>
        <v>435</v>
      </c>
      <c r="O66" s="8">
        <f t="shared" si="22"/>
        <v>969</v>
      </c>
      <c r="P66" s="8">
        <f t="shared" si="22"/>
        <v>969</v>
      </c>
      <c r="Q66" s="8">
        <f t="shared" si="22"/>
        <v>982</v>
      </c>
      <c r="R66" s="8">
        <f t="shared" si="22"/>
        <v>866</v>
      </c>
      <c r="S66" s="8">
        <f t="shared" si="22"/>
        <v>34</v>
      </c>
      <c r="T66" s="8">
        <f t="shared" si="22"/>
        <v>34</v>
      </c>
    </row>
    <row r="67" ht="12.75">
      <c r="O67" s="67"/>
    </row>
    <row r="72" spans="1:7" ht="12.75">
      <c r="A72" s="1" t="s">
        <v>131</v>
      </c>
      <c r="G72" s="1" t="s">
        <v>132</v>
      </c>
    </row>
    <row r="75" spans="7:8" ht="12.75">
      <c r="G75" s="100"/>
      <c r="H75" s="100"/>
    </row>
    <row r="76" spans="1:8" ht="12.75">
      <c r="A76" s="1" t="s">
        <v>134</v>
      </c>
      <c r="G76" s="100" t="s">
        <v>135</v>
      </c>
      <c r="H76" s="100"/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4">
      <selection activeCell="A37" sqref="A37:M37"/>
    </sheetView>
  </sheetViews>
  <sheetFormatPr defaultColWidth="9.00390625" defaultRowHeight="12.75"/>
  <cols>
    <col min="1" max="1" width="15.50390625" style="1" customWidth="1"/>
    <col min="2" max="2" width="7.00390625" style="1" bestFit="1" customWidth="1"/>
    <col min="3" max="3" width="8.375" style="1" bestFit="1" customWidth="1"/>
    <col min="4" max="4" width="5.00390625" style="1" bestFit="1" customWidth="1"/>
    <col min="5" max="5" width="7.00390625" style="1" bestFit="1" customWidth="1"/>
    <col min="6" max="6" width="5.625" style="1" customWidth="1"/>
    <col min="7" max="7" width="7.50390625" style="1" customWidth="1"/>
    <col min="8" max="8" width="6.625" style="1" customWidth="1"/>
    <col min="9" max="9" width="6.50390625" style="1" bestFit="1" customWidth="1"/>
    <col min="10" max="10" width="8.625" style="1" bestFit="1" customWidth="1"/>
    <col min="11" max="11" width="11.50390625" style="1" customWidth="1"/>
    <col min="12" max="12" width="11.125" style="1" customWidth="1"/>
    <col min="13" max="13" width="12.625" style="1" customWidth="1"/>
    <col min="14" max="16384" width="9.125" style="1" customWidth="1"/>
  </cols>
  <sheetData>
    <row r="1" ht="12.75">
      <c r="I1" s="25" t="s">
        <v>52</v>
      </c>
    </row>
    <row r="2" ht="12.75">
      <c r="I2" s="25" t="s">
        <v>0</v>
      </c>
    </row>
    <row r="3" ht="12.75">
      <c r="I3" s="25" t="s">
        <v>1</v>
      </c>
    </row>
    <row r="4" ht="12.75">
      <c r="I4" s="25" t="s">
        <v>83</v>
      </c>
    </row>
    <row r="5" ht="12.75">
      <c r="I5" s="25" t="s">
        <v>79</v>
      </c>
    </row>
    <row r="6" ht="12.75">
      <c r="I6" s="25" t="s">
        <v>80</v>
      </c>
    </row>
    <row r="7" ht="12.75">
      <c r="I7" s="25"/>
    </row>
    <row r="8" ht="12.75">
      <c r="I8" s="25" t="s">
        <v>84</v>
      </c>
    </row>
    <row r="10" spans="1:13" ht="17.25">
      <c r="A10" s="117" t="s">
        <v>85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8.75">
      <c r="A11" s="117" t="s">
        <v>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7.25">
      <c r="A12" s="117" t="s">
        <v>69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7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5">
      <c r="A19" s="120" t="s">
        <v>87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</row>
    <row r="20" ht="6" customHeight="1" thickBot="1"/>
    <row r="21" spans="1:13" ht="12.75" customHeight="1">
      <c r="A21" s="124" t="s">
        <v>62</v>
      </c>
      <c r="B21" s="118" t="s">
        <v>51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s="4" customFormat="1" ht="12.75">
      <c r="A22" s="125"/>
      <c r="B22" s="28">
        <v>1</v>
      </c>
      <c r="C22" s="28">
        <v>2</v>
      </c>
      <c r="D22" s="28">
        <v>3</v>
      </c>
      <c r="E22" s="28">
        <v>4</v>
      </c>
      <c r="F22" s="28">
        <v>5</v>
      </c>
      <c r="G22" s="28">
        <v>6</v>
      </c>
      <c r="H22" s="28">
        <v>7</v>
      </c>
      <c r="I22" s="28">
        <v>8</v>
      </c>
      <c r="J22" s="28">
        <v>9</v>
      </c>
      <c r="K22" s="28">
        <v>10</v>
      </c>
      <c r="L22" s="28">
        <v>11</v>
      </c>
      <c r="M22" s="29">
        <v>12</v>
      </c>
    </row>
    <row r="23" spans="1:13" s="4" customFormat="1" ht="13.5" thickBot="1">
      <c r="A23" s="126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66" ht="12.75">
      <c r="A28" s="131" t="s">
        <v>91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</row>
    <row r="29" spans="1:66" ht="6" customHeight="1" thickBo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1:13" ht="12.75">
      <c r="A30" s="121" t="s">
        <v>75</v>
      </c>
      <c r="B30" s="128" t="s">
        <v>51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</row>
    <row r="31" spans="1:13" s="4" customFormat="1" ht="12.75">
      <c r="A31" s="122"/>
      <c r="B31" s="40">
        <v>1</v>
      </c>
      <c r="C31" s="40">
        <v>2</v>
      </c>
      <c r="D31" s="40">
        <v>3</v>
      </c>
      <c r="E31" s="40">
        <v>4</v>
      </c>
      <c r="F31" s="40">
        <v>5</v>
      </c>
      <c r="G31" s="40">
        <v>6</v>
      </c>
      <c r="H31" s="40">
        <v>7</v>
      </c>
      <c r="I31" s="40">
        <v>8</v>
      </c>
      <c r="J31" s="40">
        <v>9</v>
      </c>
      <c r="K31" s="40">
        <v>10</v>
      </c>
      <c r="L31" s="40">
        <v>11</v>
      </c>
      <c r="M31" s="41">
        <v>12</v>
      </c>
    </row>
    <row r="32" spans="1:13" s="4" customFormat="1" ht="13.5" thickBot="1">
      <c r="A32" s="123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33" t="s">
        <v>70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32.25" customHeight="1">
      <c r="A37" s="132" t="s">
        <v>71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ht="15">
      <c r="A38" s="42" t="s">
        <v>67</v>
      </c>
    </row>
    <row r="39" spans="1:13" ht="27" customHeight="1">
      <c r="A39" s="132" t="s">
        <v>73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 ht="15" customHeight="1">
      <c r="A40" s="132" t="s">
        <v>74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2" spans="1:11" ht="24.75" customHeight="1">
      <c r="A42" s="127" t="s">
        <v>54</v>
      </c>
      <c r="B42" s="127"/>
      <c r="D42" s="22"/>
      <c r="E42" s="22"/>
      <c r="F42" s="23"/>
      <c r="G42" s="22"/>
      <c r="H42" s="22"/>
      <c r="I42" s="23"/>
      <c r="J42" s="22"/>
      <c r="K42" s="22"/>
    </row>
    <row r="43" spans="4:10" s="24" customFormat="1" ht="15">
      <c r="D43" s="24" t="s">
        <v>57</v>
      </c>
      <c r="G43" s="24" t="s">
        <v>58</v>
      </c>
      <c r="J43" s="24" t="s">
        <v>59</v>
      </c>
    </row>
    <row r="44" spans="1:11" ht="12.75">
      <c r="A44" s="1" t="s">
        <v>48</v>
      </c>
      <c r="D44" s="22"/>
      <c r="E44" s="22"/>
      <c r="G44" s="22"/>
      <c r="H44" s="22"/>
      <c r="I44" s="23"/>
      <c r="J44" s="22"/>
      <c r="K44" s="22"/>
    </row>
    <row r="45" spans="4:10" s="24" customFormat="1" ht="15">
      <c r="D45" s="24" t="s">
        <v>57</v>
      </c>
      <c r="G45" s="24" t="s">
        <v>58</v>
      </c>
      <c r="J45" s="24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375" style="1" customWidth="1"/>
    <col min="2" max="2" width="20.875" style="1" customWidth="1"/>
    <col min="3" max="3" width="6.50390625" style="1" customWidth="1"/>
    <col min="4" max="4" width="11.00390625" style="1" customWidth="1"/>
    <col min="5" max="5" width="24.50390625" style="1" customWidth="1"/>
    <col min="6" max="16384" width="9.125" style="1" customWidth="1"/>
  </cols>
  <sheetData>
    <row r="1" ht="12.75">
      <c r="C1" s="25" t="s">
        <v>55</v>
      </c>
    </row>
    <row r="2" ht="12.75">
      <c r="C2" s="25" t="s">
        <v>0</v>
      </c>
    </row>
    <row r="3" ht="12.75">
      <c r="C3" s="25" t="s">
        <v>1</v>
      </c>
    </row>
    <row r="4" ht="12.75">
      <c r="C4" s="25" t="s">
        <v>88</v>
      </c>
    </row>
    <row r="5" ht="12.75">
      <c r="C5" s="25" t="s">
        <v>79</v>
      </c>
    </row>
    <row r="6" ht="12.75">
      <c r="C6" s="25" t="s">
        <v>80</v>
      </c>
    </row>
    <row r="7" ht="12.75">
      <c r="C7" s="25"/>
    </row>
    <row r="8" ht="12.75">
      <c r="C8" s="25" t="s">
        <v>89</v>
      </c>
    </row>
    <row r="10" spans="1:5" s="33" customFormat="1" ht="60.75" customHeight="1">
      <c r="A10" s="137" t="s">
        <v>90</v>
      </c>
      <c r="B10" s="137"/>
      <c r="C10" s="138"/>
      <c r="D10" s="138"/>
      <c r="E10" s="138"/>
    </row>
    <row r="11" spans="1:5" ht="18">
      <c r="A11" s="138" t="s">
        <v>65</v>
      </c>
      <c r="B11" s="138"/>
      <c r="C11" s="138"/>
      <c r="D11" s="138"/>
      <c r="E11" s="138"/>
    </row>
    <row r="12" spans="1:2" ht="6.75" customHeight="1">
      <c r="A12" s="31"/>
      <c r="B12" s="31"/>
    </row>
    <row r="13" spans="1:5" ht="15">
      <c r="A13" s="138" t="s">
        <v>72</v>
      </c>
      <c r="B13" s="138"/>
      <c r="C13" s="138"/>
      <c r="D13" s="138"/>
      <c r="E13" s="138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0"/>
      <c r="B23" s="120"/>
      <c r="C23" s="120"/>
      <c r="D23" s="120"/>
      <c r="E23" s="120"/>
    </row>
    <row r="24" ht="6.75" customHeight="1" thickBot="1"/>
    <row r="25" spans="1:5" ht="23.25" customHeight="1">
      <c r="A25" s="32" t="s">
        <v>78</v>
      </c>
      <c r="B25" s="128" t="s">
        <v>64</v>
      </c>
      <c r="C25" s="114"/>
      <c r="D25" s="128" t="s">
        <v>51</v>
      </c>
      <c r="E25" s="130"/>
    </row>
    <row r="26" spans="1:5" ht="13.5" thickBot="1">
      <c r="A26" s="12">
        <v>1</v>
      </c>
      <c r="B26" s="135">
        <v>2</v>
      </c>
      <c r="C26" s="139"/>
      <c r="D26" s="135">
        <v>3</v>
      </c>
      <c r="E26" s="136"/>
    </row>
    <row r="27" spans="1:5" ht="12.75">
      <c r="A27" s="11"/>
      <c r="B27" s="38"/>
      <c r="C27" s="34"/>
      <c r="D27" s="36"/>
      <c r="E27" s="34"/>
    </row>
    <row r="28" spans="1:5" ht="12.75">
      <c r="A28" s="8"/>
      <c r="B28" s="37"/>
      <c r="C28" s="35"/>
      <c r="D28" s="37"/>
      <c r="E28" s="35"/>
    </row>
    <row r="32" spans="1:14" ht="38.25" customHeight="1">
      <c r="A32" s="133" t="s">
        <v>66</v>
      </c>
      <c r="B32" s="134"/>
      <c r="C32" s="134"/>
      <c r="D32" s="134"/>
      <c r="E32" s="134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132" t="s">
        <v>77</v>
      </c>
      <c r="B33" s="127"/>
      <c r="C33" s="127"/>
      <c r="D33" s="127"/>
      <c r="E33" s="127"/>
      <c r="F33" s="21"/>
      <c r="G33" s="21"/>
      <c r="H33" s="21"/>
      <c r="I33" s="21"/>
      <c r="J33" s="21"/>
      <c r="K33" s="21"/>
      <c r="L33" s="21"/>
      <c r="M33" s="21"/>
      <c r="N33" s="21"/>
    </row>
    <row r="39" spans="1:5" ht="24.75" customHeight="1">
      <c r="A39" s="21" t="s">
        <v>54</v>
      </c>
      <c r="B39" s="22"/>
      <c r="C39" s="23"/>
      <c r="D39" s="22"/>
      <c r="E39" s="22"/>
    </row>
    <row r="40" spans="2:5" s="24" customFormat="1" ht="15">
      <c r="B40" s="24" t="s">
        <v>57</v>
      </c>
      <c r="C40" s="39"/>
      <c r="D40" s="24" t="s">
        <v>58</v>
      </c>
      <c r="E40" s="24" t="s">
        <v>59</v>
      </c>
    </row>
    <row r="41" spans="1:5" ht="12.75">
      <c r="A41" s="1" t="s">
        <v>48</v>
      </c>
      <c r="B41" s="22"/>
      <c r="C41" s="23"/>
      <c r="D41" s="22"/>
      <c r="E41" s="22"/>
    </row>
    <row r="42" spans="2:5" s="24" customFormat="1" ht="15">
      <c r="B42" s="24" t="s">
        <v>57</v>
      </c>
      <c r="C42" s="39"/>
      <c r="D42" s="24" t="s">
        <v>58</v>
      </c>
      <c r="E42" s="24" t="s">
        <v>59</v>
      </c>
    </row>
    <row r="43" s="24" customFormat="1" ht="15">
      <c r="C43" s="39"/>
    </row>
    <row r="44" s="24" customFormat="1" ht="15">
      <c r="C44" s="39"/>
    </row>
    <row r="45" s="24" customFormat="1" ht="15">
      <c r="C45" s="39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2019-04-10T06:01:37Z</cp:lastPrinted>
  <dcterms:created xsi:type="dcterms:W3CDTF">2007-12-12T12:07:30Z</dcterms:created>
  <dcterms:modified xsi:type="dcterms:W3CDTF">2019-04-10T06:01:49Z</dcterms:modified>
  <cp:category/>
  <cp:version/>
  <cp:contentType/>
  <cp:contentStatus/>
</cp:coreProperties>
</file>